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10" firstSheet="6" activeTab="14"/>
  </bookViews>
  <sheets>
    <sheet name="T1" sheetId="1" r:id="rId1"/>
    <sheet name="T2" sheetId="2" r:id="rId2"/>
    <sheet name="T3" sheetId="3" r:id="rId3"/>
    <sheet name="XÃT1" sheetId="4" r:id="rId4"/>
    <sheet name="XÃT2" sheetId="5" r:id="rId5"/>
    <sheet name="XÃT3" sheetId="6" r:id="rId6"/>
    <sheet name="H LÝ" sheetId="7" r:id="rId7"/>
    <sheet name="ATMH LÝ" sheetId="8" r:id="rId8"/>
    <sheet name="ATMQ1" sheetId="9" r:id="rId9"/>
    <sheet name="ATMT4" sheetId="10" r:id="rId10"/>
    <sheet name="ATMT5" sheetId="11" r:id="rId11"/>
    <sheet name="ATMT6" sheetId="12" r:id="rId12"/>
    <sheet name="ATMT7" sheetId="13" r:id="rId13"/>
    <sheet name="ATMT8" sheetId="14" r:id="rId14"/>
    <sheet name="ATMT9" sheetId="15" r:id="rId15"/>
  </sheets>
  <externalReferences>
    <externalReference r:id="rId18"/>
  </externalReferences>
  <definedNames/>
  <calcPr fullCalcOnLoad="1"/>
</workbook>
</file>

<file path=xl/comments13.xml><?xml version="1.0" encoding="utf-8"?>
<comments xmlns="http://schemas.openxmlformats.org/spreadsheetml/2006/main">
  <authors>
    <author>hp</author>
  </authors>
  <commentList>
    <comment ref="F35" authorId="0">
      <text>
        <r>
          <rPr>
            <b/>
            <sz val="9"/>
            <rFont val="Tahoma"/>
            <family val="0"/>
          </rPr>
          <t>hp:</t>
        </r>
        <r>
          <rPr>
            <sz val="9"/>
            <rFont val="Tahoma"/>
            <family val="0"/>
          </rPr>
          <t xml:space="preserve">
01 công trực Lây</t>
        </r>
      </text>
    </comment>
  </commentList>
</comments>
</file>

<file path=xl/sharedStrings.xml><?xml version="1.0" encoding="utf-8"?>
<sst xmlns="http://schemas.openxmlformats.org/spreadsheetml/2006/main" count="2006" uniqueCount="247">
  <si>
    <t>STT</t>
  </si>
  <si>
    <t>Ngày thường</t>
  </si>
  <si>
    <t>T7.CN</t>
  </si>
  <si>
    <t>Ngày lễ</t>
  </si>
  <si>
    <t>Thành tiền</t>
  </si>
  <si>
    <t>65.000*1.3</t>
  </si>
  <si>
    <t>65.000*1.8</t>
  </si>
  <si>
    <t>Tổng ngày</t>
  </si>
  <si>
    <t>Hỗ trợ 
tiền ăn</t>
  </si>
  <si>
    <t xml:space="preserve">Tổng cộng </t>
  </si>
  <si>
    <t xml:space="preserve">Họ và tên </t>
  </si>
  <si>
    <t>Thực hiện từ ngày 15/2/2012</t>
  </si>
  <si>
    <t>Thường</t>
  </si>
  <si>
    <t>T7,CN</t>
  </si>
  <si>
    <t>LỄ</t>
  </si>
  <si>
    <t xml:space="preserve">Ký nhận </t>
  </si>
  <si>
    <t>Hồ Thị Hà</t>
  </si>
  <si>
    <t>Trần Ngọc Sử</t>
  </si>
  <si>
    <t>Nguyễn Văn Đôn</t>
  </si>
  <si>
    <t>Trần Thị Thu Thủy</t>
  </si>
  <si>
    <t>Nguyễn Đình Thanh</t>
  </si>
  <si>
    <t>Trương Văn Niên</t>
  </si>
  <si>
    <t>Nguyễn Thị Khánh Mỹ</t>
  </si>
  <si>
    <t>Trần Thị Hoài An</t>
  </si>
  <si>
    <t>Nguyễn Thị Kim Phượng</t>
  </si>
  <si>
    <t xml:space="preserve">Lê Thị Diệm </t>
  </si>
  <si>
    <t>Trần Thị Anh Quyên</t>
  </si>
  <si>
    <t>Đặng Thị Phương Thảo</t>
  </si>
  <si>
    <t>THÁNG 1 NĂM 2015</t>
  </si>
  <si>
    <t>SỞ Y TẾ TỈNH THỪA THIÊN HUẾ</t>
  </si>
  <si>
    <t xml:space="preserve">   TTYT THỊ XÃ HƯƠNG TRÀ </t>
  </si>
  <si>
    <t xml:space="preserve">Kế toán </t>
  </si>
  <si>
    <t xml:space="preserve">Thủ trưởng đơn vị </t>
  </si>
  <si>
    <t>Hương trà, ngày    tháng   năm 2015</t>
  </si>
  <si>
    <t>Nguyễn Thị Kim Thoa</t>
  </si>
  <si>
    <t xml:space="preserve">Lê Nguyễn Hồng Anh </t>
  </si>
  <si>
    <t>Đinh Văn Dũng</t>
  </si>
  <si>
    <t>Trần Thị Bé</t>
  </si>
  <si>
    <t>Phạm Hữu Hiến</t>
  </si>
  <si>
    <t>Lê Thị Thảo</t>
  </si>
  <si>
    <t>Trần Thanh Minh</t>
  </si>
  <si>
    <t xml:space="preserve">Phan Thanh Tùng </t>
  </si>
  <si>
    <t>Nguyễn Văn Vinh</t>
  </si>
  <si>
    <t xml:space="preserve">Trương Xuân Liệu </t>
  </si>
  <si>
    <t>Nguyễn Văn Tư</t>
  </si>
  <si>
    <t>Lê Thị Ánh Tuyết</t>
  </si>
  <si>
    <t>Lê Thanh Tiến</t>
  </si>
  <si>
    <t>Nguyễn Thị Mong</t>
  </si>
  <si>
    <t>Tống Thị Hoài Nhung</t>
  </si>
  <si>
    <t>Trần Thị Hạnh</t>
  </si>
  <si>
    <t>Phan Thị Cát Tiên</t>
  </si>
  <si>
    <t>Lê Thị Loan</t>
  </si>
  <si>
    <t>Dương Phan Huy Miên</t>
  </si>
  <si>
    <t xml:space="preserve">Nguyễn Thị Xuân Lan </t>
  </si>
  <si>
    <t>Huỳnh Thị Thanh Hải</t>
  </si>
  <si>
    <t>Lê Thị Thú</t>
  </si>
  <si>
    <t>Nguyễn Thị Bích Hạnh</t>
  </si>
  <si>
    <t>Trần Thị Thanh Hà</t>
  </si>
  <si>
    <t>Thái Thị Kim Cúc</t>
  </si>
  <si>
    <t xml:space="preserve">Trịnh Thị Thu Hường </t>
  </si>
  <si>
    <t>Dương Thị Hà</t>
  </si>
  <si>
    <t>Phan Thị Minh Thùy</t>
  </si>
  <si>
    <t>Đoàn Thị Thu Nga</t>
  </si>
  <si>
    <t xml:space="preserve">Lê Thị Thu Nguyệt </t>
  </si>
  <si>
    <t>Lê Thị Minh Hương</t>
  </si>
  <si>
    <t>Lê Thị Thường Trang</t>
  </si>
  <si>
    <t>Hoàng Thị Bích Huyền</t>
  </si>
  <si>
    <t>Nguyễn Thị Như Thành</t>
  </si>
  <si>
    <t>Võ Thị Bưởi</t>
  </si>
  <si>
    <t xml:space="preserve">Hoàng Thị Quy </t>
  </si>
  <si>
    <t>Phan Thị Hạnh</t>
  </si>
  <si>
    <t>Đinh Thị Vân</t>
  </si>
  <si>
    <t>Hồ Thị Phượng Ánh</t>
  </si>
  <si>
    <t>Nguyễn Thị Hoa Lê</t>
  </si>
  <si>
    <t xml:space="preserve">Lê Đức Thịnh </t>
  </si>
  <si>
    <t xml:space="preserve">Lê Quang Hiệp </t>
  </si>
  <si>
    <t xml:space="preserve">Dương Vĩnh Hồng </t>
  </si>
  <si>
    <t>Phan Hữu Dũng</t>
  </si>
  <si>
    <t xml:space="preserve">Lê Đình Thao </t>
  </si>
  <si>
    <t>Nguyễn Quốc Phòng</t>
  </si>
  <si>
    <t>THÁNG 2 NĂM 2015</t>
  </si>
  <si>
    <t>Hoàng Thị Thu Nhung</t>
  </si>
  <si>
    <t>Trương Thị Thùy Nhung</t>
  </si>
  <si>
    <t>Phan Thị Hiền Nhi</t>
  </si>
  <si>
    <t>THÁNG 3 NĂM 2015</t>
  </si>
  <si>
    <t xml:space="preserve">Nguyễn Thị Hồng Nhi </t>
  </si>
  <si>
    <t xml:space="preserve">Nguyễn Thị Ngọc Giao </t>
  </si>
  <si>
    <t>Nguyễn Thị Nhân</t>
  </si>
  <si>
    <t xml:space="preserve">Nguyễn Thị Thúy Hằng </t>
  </si>
  <si>
    <t>Phan Thị Thu Hà</t>
  </si>
  <si>
    <t xml:space="preserve">Đặng Thị Thúy Oanh </t>
  </si>
  <si>
    <t>Nguyễn Quốc Phương</t>
  </si>
  <si>
    <t>Trần Hữu Quang</t>
  </si>
  <si>
    <t>Nguyễn Hữu Tuấn</t>
  </si>
  <si>
    <t>Thái Văn Tuấn</t>
  </si>
  <si>
    <t>Nguyễn Thị Mến</t>
  </si>
  <si>
    <t>Lê Minh Hiếu</t>
  </si>
  <si>
    <t>Dương Thị Thu</t>
  </si>
  <si>
    <t>Bùi Nguyễn Quang Vũ</t>
  </si>
  <si>
    <t>Trần Lưu Quế</t>
  </si>
  <si>
    <t>Nguyễn Văn Phương</t>
  </si>
  <si>
    <t>Lê Thị Lành</t>
  </si>
  <si>
    <t>Trần Duy Kiến</t>
  </si>
  <si>
    <t xml:space="preserve">Trần Công Lĩnh </t>
  </si>
  <si>
    <t>Trần Thị Mỹ hương</t>
  </si>
  <si>
    <t>BẢNG KÊ THANH TOÁN THƯỜNG TRỰC CHUYÊN MÔN TRUNG TÂM Y TẾ</t>
  </si>
  <si>
    <t xml:space="preserve">Tổng
 cộng </t>
  </si>
  <si>
    <t>Thứ 
7, CN</t>
  </si>
  <si>
    <t xml:space="preserve">Hỗ trợ 
tiền ăn </t>
  </si>
  <si>
    <t>25.000 đ</t>
  </si>
  <si>
    <t>PC 25.000
*1,3</t>
  </si>
  <si>
    <t>PC25.000
* 1,8</t>
  </si>
  <si>
    <t xml:space="preserve">Đặng Duy Thoàng </t>
  </si>
  <si>
    <t>Nguyễn Sanh</t>
  </si>
  <si>
    <t xml:space="preserve">Nguyễn Văn Thành </t>
  </si>
  <si>
    <t>Nguyễn Thị Kim Anh</t>
  </si>
  <si>
    <t>Nguyễn Thị Ngọc Hạnh</t>
  </si>
  <si>
    <t>Tổng cộng:</t>
  </si>
  <si>
    <t>Phạm Thị Thu</t>
  </si>
  <si>
    <t>Nguyễn Thị Kiều nga</t>
  </si>
  <si>
    <t>Lê Hữu Tâm</t>
  </si>
  <si>
    <t>Lê Thị Kiều Oanh</t>
  </si>
  <si>
    <t>Hồng Thị Kim Oanh</t>
  </si>
  <si>
    <t>Văn Nữ Tố Tâm</t>
  </si>
  <si>
    <t>Lê Thị Quỳnh Như</t>
  </si>
  <si>
    <t>Hồ Xuân Vĩnh</t>
  </si>
  <si>
    <t xml:space="preserve">Ngô Văn Hùng </t>
  </si>
  <si>
    <t>Trần Xuân Lịch</t>
  </si>
  <si>
    <t xml:space="preserve">Lê Thị Ngọc Bích </t>
  </si>
  <si>
    <t xml:space="preserve">Lê Thị Hường </t>
  </si>
  <si>
    <t>Võ Quang nhân</t>
  </si>
  <si>
    <t>Trần Thị Xuân</t>
  </si>
  <si>
    <t>Dương Thị Ánh Nguyệt</t>
  </si>
  <si>
    <t xml:space="preserve">Võ Huy Nhật Trường </t>
  </si>
  <si>
    <t>Nguyễn Thị Nết</t>
  </si>
  <si>
    <t>Võ Minh Kỳ</t>
  </si>
  <si>
    <t xml:space="preserve">Lê Thị Hồng </t>
  </si>
  <si>
    <t>Trần Thị Tuyết Mai</t>
  </si>
  <si>
    <t xml:space="preserve">Hồ Thị Mỹ Hằng </t>
  </si>
  <si>
    <t>Trần Mậu Nhật</t>
  </si>
  <si>
    <t>Bùi Quang Dũng</t>
  </si>
  <si>
    <t>Võ Đổng</t>
  </si>
  <si>
    <t>Phù Đôn Vũ</t>
  </si>
  <si>
    <t>Nguyễn Thị Thái Hiền</t>
  </si>
  <si>
    <t xml:space="preserve">Trần Thanh Thiên </t>
  </si>
  <si>
    <t>Nguyễn Thị Kim Huệ</t>
  </si>
  <si>
    <t>Trần Thị Kim Anh</t>
  </si>
  <si>
    <t>Lê Quang Tuấn</t>
  </si>
  <si>
    <t>Nguyễn Thị Thu</t>
  </si>
  <si>
    <t>Trương Thị Minh Trâm</t>
  </si>
  <si>
    <t>Văn Thị Hiếu</t>
  </si>
  <si>
    <t>Nguyễn Thị Quỳnh Như</t>
  </si>
  <si>
    <t xml:space="preserve">Phan Dũng </t>
  </si>
  <si>
    <t>Nguyễn Mân</t>
  </si>
  <si>
    <t>Bạch Thị Kim Cúc</t>
  </si>
  <si>
    <t>Phan Thị Tý</t>
  </si>
  <si>
    <t xml:space="preserve">Nguyễn Thị Ái Nhi </t>
  </si>
  <si>
    <t xml:space="preserve">Nguyễn Thị Bình </t>
  </si>
  <si>
    <t>Trần Văn Nghĩa</t>
  </si>
  <si>
    <t>Phạm Văn Khảm</t>
  </si>
  <si>
    <t xml:space="preserve">La Thoại Khoa </t>
  </si>
  <si>
    <t>Phạm Thị Thảo Nguyên</t>
  </si>
  <si>
    <t xml:space="preserve">Lê Thị Khánh Ly </t>
  </si>
  <si>
    <t>Đặng Văn Chót</t>
  </si>
  <si>
    <t>Nguyễn Thị Thu Hiền</t>
  </si>
  <si>
    <t>Châu Văn Tân</t>
  </si>
  <si>
    <t xml:space="preserve">Nguyễn Văn Mạnh </t>
  </si>
  <si>
    <t xml:space="preserve"> Nguyễn Thị Lan Anh</t>
  </si>
  <si>
    <t>Trần Thị Tám</t>
  </si>
  <si>
    <t>Từ Thị Hiền</t>
  </si>
  <si>
    <t>Hồ Văn Hùng Nam</t>
  </si>
  <si>
    <t>Trần Văn Ấn</t>
  </si>
  <si>
    <t>Nguyễn Thanh Minh</t>
  </si>
  <si>
    <t>Nguyễn Thị Tâm</t>
  </si>
  <si>
    <t xml:space="preserve">Nguyễn Thị Hằng </t>
  </si>
  <si>
    <t xml:space="preserve">Võ Trần Hùng </t>
  </si>
  <si>
    <t xml:space="preserve">Nguyễn Văn Cường </t>
  </si>
  <si>
    <t>Nguyễn Thị Thú</t>
  </si>
  <si>
    <t>Nguyễn Thị Thanh Phương</t>
  </si>
  <si>
    <t>Hồ Thị Kim Thủy</t>
  </si>
  <si>
    <t>Văn Thị Ngâu</t>
  </si>
  <si>
    <t>Nguyễn Thị Túy</t>
  </si>
  <si>
    <t xml:space="preserve">Tôn Thất Việt Hùng </t>
  </si>
  <si>
    <t xml:space="preserve">Hoàng Văn ngọc </t>
  </si>
  <si>
    <t>Phan Văn Phi</t>
  </si>
  <si>
    <t xml:space="preserve">Trần Thị Thuận </t>
  </si>
  <si>
    <t xml:space="preserve">Phạm Văn Lại </t>
  </si>
  <si>
    <t xml:space="preserve">Trần Công Huy </t>
  </si>
  <si>
    <t>Dương Thị Huê</t>
  </si>
  <si>
    <t xml:space="preserve">Lê Phước Tuy </t>
  </si>
  <si>
    <t>Nguyễn Thị Ái Mỹ</t>
  </si>
  <si>
    <t>Phan Thị Tâm</t>
  </si>
  <si>
    <t>Ngô Thanh Tài</t>
  </si>
  <si>
    <t>BẢNG KÊ THANH TOÁN THƯỜNG TRỰC CHUYÊN MÔN TRẠM Y TẾ XÃ, PHƯỜNG</t>
  </si>
  <si>
    <t xml:space="preserve">BẢNG KÊ THANH TOÁN THƯỜNG TRỰC CHUYÊN MÔN </t>
  </si>
  <si>
    <t>Phan Thị Ngân Hoa</t>
  </si>
  <si>
    <t>Trương Thị Hiếu</t>
  </si>
  <si>
    <t xml:space="preserve">Lê Thị Ngọc Lan </t>
  </si>
  <si>
    <t>Nguyễn Thị Hoài</t>
  </si>
  <si>
    <t>Trần Thị Hiền</t>
  </si>
  <si>
    <t>- Kính gửi: Ngân hàng Nông nghiệp và Phát Triển Nông Thôn thị xã Hương Trà</t>
  </si>
  <si>
    <t>Họ và tên</t>
  </si>
  <si>
    <t>Số TK</t>
  </si>
  <si>
    <t>Tháng 1</t>
  </si>
  <si>
    <t>Tháng 2</t>
  </si>
  <si>
    <t>Tháng 3</t>
  </si>
  <si>
    <t xml:space="preserve">Tổng  cộng </t>
  </si>
  <si>
    <t>Hương trà,  ngày    tháng   năm 2015</t>
  </si>
  <si>
    <t>4.002.21.5002.427</t>
  </si>
  <si>
    <t>DANH SÁCH CÁN BỘ TRUNG TÂM Y TẾ NHẬN KINH PHÍ TRỰC HỘ LÝ QUÝ I NĂM 2015</t>
  </si>
  <si>
    <t>QUÝ I NĂM 2015</t>
  </si>
  <si>
    <t>Trần Thị Mỹ Hương</t>
  </si>
  <si>
    <t xml:space="preserve">DANH SÁCH CÁN BỘ TRUNG TÂM Y TẾ NHẬN KINH PHÍ TRỰC
 QUÝ I NĂM 2015 QUA THẺ ATM </t>
  </si>
  <si>
    <t xml:space="preserve">Lập bảng         Kế toán trưởng </t>
  </si>
  <si>
    <t>Trương Thanh Hải</t>
  </si>
  <si>
    <t xml:space="preserve">Hồ Đại Thắng </t>
  </si>
  <si>
    <t>Nguyễn Tú</t>
  </si>
  <si>
    <t xml:space="preserve">Phạm Ngọc Hoàng </t>
  </si>
  <si>
    <t>Trần Giang Đông</t>
  </si>
  <si>
    <t>THÁNG 4 NĂM 2015</t>
  </si>
  <si>
    <t>BẢNG KÊ THANH TOÁN THƯỜNG TRỰC CHUYÊN MÔN</t>
  </si>
  <si>
    <t xml:space="preserve">Số TK </t>
  </si>
  <si>
    <t>THÁNG 5 NĂM 2015</t>
  </si>
  <si>
    <t>Tổng cộng</t>
  </si>
  <si>
    <t xml:space="preserve">      TTYT THỊ XÃ HƯƠNG TRÀ </t>
  </si>
  <si>
    <t>THÁNG 6 NĂM 2015</t>
  </si>
  <si>
    <t>Ngày
 thường</t>
  </si>
  <si>
    <t xml:space="preserve">Ký
 nhận </t>
  </si>
  <si>
    <t xml:space="preserve">Nguyễn Thị Như Thành </t>
  </si>
  <si>
    <t>Lê Thị Mai Hương</t>
  </si>
  <si>
    <t>Trương Giao</t>
  </si>
  <si>
    <t>Nguyễn Thị Thu Sương</t>
  </si>
  <si>
    <t>THÁNG 7 NĂM 2015</t>
  </si>
  <si>
    <t xml:space="preserve">Hoàng Văn Ngọc </t>
  </si>
  <si>
    <t>THÁNG 8 NĂM 2015</t>
  </si>
  <si>
    <t>Tổng
 ngày</t>
  </si>
  <si>
    <t>Ngày 
thường</t>
  </si>
  <si>
    <t>T7
.CN</t>
  </si>
  <si>
    <t>Ngày 
lễ</t>
  </si>
  <si>
    <t>Trần Thị Ái Hằng</t>
  </si>
  <si>
    <t>THÁNG 9 NĂM 2015</t>
  </si>
  <si>
    <t xml:space="preserve">Phan Thị Thu Hà </t>
  </si>
  <si>
    <t>Nguyễn Thị Hồng Nhi</t>
  </si>
  <si>
    <t>Hương trà, ngày 5 tháng 10 năm 2015</t>
  </si>
  <si>
    <t>Nguyễn Thị Ngọc Giao</t>
  </si>
  <si>
    <t>Nguyễn Thị Thúy Hằng</t>
  </si>
  <si>
    <t xml:space="preserve">Hoàng Thị Lệ Uyên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</si>
</sst>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_(* #.##0_);_(* \(#.##0\);_(* &quot;-&quot;_);_(@_)"/>
    <numFmt numFmtId="166" formatCode="_(* #.##0.0_);_(* \(#.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.##0.0"/>
    <numFmt numFmtId="172" formatCode="#,##0;[Red]#,##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b/>
      <sz val="12"/>
      <name val="Times"/>
      <family val="2"/>
    </font>
    <font>
      <b/>
      <sz val="14"/>
      <name val="Times"/>
      <family val="2"/>
    </font>
    <font>
      <b/>
      <sz val="11"/>
      <name val="Times"/>
      <family val="2"/>
    </font>
    <font>
      <sz val="11"/>
      <name val="Times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"/>
      <family val="2"/>
    </font>
    <font>
      <sz val="14"/>
      <color indexed="8"/>
      <name val="Times"/>
      <family val="2"/>
    </font>
    <font>
      <b/>
      <sz val="12"/>
      <color indexed="8"/>
      <name val="Times"/>
      <family val="2"/>
    </font>
    <font>
      <b/>
      <sz val="11"/>
      <color indexed="8"/>
      <name val="Times"/>
      <family val="2"/>
    </font>
    <font>
      <b/>
      <sz val="11"/>
      <color indexed="10"/>
      <name val="Times"/>
      <family val="2"/>
    </font>
    <font>
      <b/>
      <sz val="14"/>
      <color indexed="8"/>
      <name val="Times"/>
      <family val="2"/>
    </font>
    <font>
      <sz val="12"/>
      <color indexed="8"/>
      <name val="Times"/>
      <family val="2"/>
    </font>
    <font>
      <i/>
      <sz val="14"/>
      <color indexed="8"/>
      <name val="Times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"/>
      <family val="2"/>
    </font>
    <font>
      <sz val="14"/>
      <color theme="1"/>
      <name val="Times"/>
      <family val="2"/>
    </font>
    <font>
      <b/>
      <sz val="12"/>
      <color theme="1"/>
      <name val="Times"/>
      <family val="2"/>
    </font>
    <font>
      <b/>
      <sz val="11"/>
      <color theme="1"/>
      <name val="Times"/>
      <family val="2"/>
    </font>
    <font>
      <b/>
      <sz val="11"/>
      <color rgb="FFFF0000"/>
      <name val="Times"/>
      <family val="2"/>
    </font>
    <font>
      <b/>
      <sz val="14"/>
      <color theme="1"/>
      <name val="Times"/>
      <family val="2"/>
    </font>
    <font>
      <sz val="12"/>
      <color theme="1"/>
      <name val="Times"/>
      <family val="2"/>
    </font>
    <font>
      <i/>
      <sz val="14"/>
      <color theme="1"/>
      <name val="Times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1"/>
      <color rgb="FFFF0000"/>
      <name val="Times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tted"/>
      <bottom style="medium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uble"/>
    </border>
    <border>
      <left style="thin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dotted"/>
      <bottom>
        <color indexed="63"/>
      </bottom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dotted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41" fontId="0" fillId="0" borderId="10" xfId="43" applyFont="1" applyBorder="1" applyAlignment="1">
      <alignment/>
    </xf>
    <xf numFmtId="41" fontId="79" fillId="0" borderId="11" xfId="43" applyFont="1" applyBorder="1" applyAlignment="1">
      <alignment/>
    </xf>
    <xf numFmtId="0" fontId="80" fillId="0" borderId="0" xfId="0" applyFont="1" applyAlignment="1">
      <alignment/>
    </xf>
    <xf numFmtId="41" fontId="80" fillId="0" borderId="12" xfId="43" applyFont="1" applyBorder="1" applyAlignment="1">
      <alignment/>
    </xf>
    <xf numFmtId="41" fontId="0" fillId="0" borderId="0" xfId="43" applyFont="1" applyAlignment="1">
      <alignment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41" fontId="80" fillId="0" borderId="0" xfId="43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41" fontId="82" fillId="0" borderId="0" xfId="43" applyFont="1" applyAlignment="1">
      <alignment/>
    </xf>
    <xf numFmtId="0" fontId="83" fillId="0" borderId="0" xfId="0" applyFont="1" applyAlignment="1">
      <alignment/>
    </xf>
    <xf numFmtId="41" fontId="83" fillId="0" borderId="0" xfId="43" applyFont="1" applyAlignment="1">
      <alignment/>
    </xf>
    <xf numFmtId="41" fontId="80" fillId="0" borderId="13" xfId="43" applyFont="1" applyBorder="1" applyAlignment="1">
      <alignment/>
    </xf>
    <xf numFmtId="41" fontId="80" fillId="0" borderId="14" xfId="43" applyFont="1" applyBorder="1" applyAlignment="1">
      <alignment/>
    </xf>
    <xf numFmtId="41" fontId="80" fillId="0" borderId="15" xfId="43" applyFont="1" applyBorder="1" applyAlignment="1">
      <alignment/>
    </xf>
    <xf numFmtId="41" fontId="80" fillId="0" borderId="16" xfId="43" applyFont="1" applyBorder="1" applyAlignment="1">
      <alignment/>
    </xf>
    <xf numFmtId="41" fontId="80" fillId="0" borderId="17" xfId="43" applyFont="1" applyBorder="1" applyAlignment="1">
      <alignment/>
    </xf>
    <xf numFmtId="41" fontId="84" fillId="0" borderId="18" xfId="43" applyFont="1" applyBorder="1" applyAlignment="1">
      <alignment/>
    </xf>
    <xf numFmtId="41" fontId="84" fillId="0" borderId="19" xfId="43" applyFont="1" applyBorder="1" applyAlignment="1">
      <alignment/>
    </xf>
    <xf numFmtId="41" fontId="84" fillId="0" borderId="20" xfId="43" applyFont="1" applyBorder="1" applyAlignment="1">
      <alignment/>
    </xf>
    <xf numFmtId="41" fontId="80" fillId="0" borderId="21" xfId="43" applyFont="1" applyBorder="1" applyAlignment="1">
      <alignment/>
    </xf>
    <xf numFmtId="41" fontId="80" fillId="0" borderId="22" xfId="43" applyFont="1" applyBorder="1" applyAlignment="1">
      <alignment/>
    </xf>
    <xf numFmtId="0" fontId="85" fillId="0" borderId="0" xfId="0" applyFont="1" applyAlignment="1">
      <alignment/>
    </xf>
    <xf numFmtId="41" fontId="85" fillId="0" borderId="0" xfId="43" applyFont="1" applyFill="1" applyBorder="1" applyAlignment="1">
      <alignment/>
    </xf>
    <xf numFmtId="41" fontId="80" fillId="0" borderId="23" xfId="43" applyFont="1" applyBorder="1" applyAlignment="1">
      <alignment/>
    </xf>
    <xf numFmtId="0" fontId="85" fillId="0" borderId="0" xfId="0" applyFont="1" applyAlignment="1">
      <alignment horizontal="center"/>
    </xf>
    <xf numFmtId="41" fontId="86" fillId="0" borderId="16" xfId="43" applyFont="1" applyBorder="1" applyAlignment="1">
      <alignment/>
    </xf>
    <xf numFmtId="41" fontId="86" fillId="0" borderId="12" xfId="43" applyFont="1" applyBorder="1" applyAlignment="1">
      <alignment/>
    </xf>
    <xf numFmtId="41" fontId="86" fillId="0" borderId="14" xfId="43" applyFont="1" applyBorder="1" applyAlignment="1">
      <alignment/>
    </xf>
    <xf numFmtId="41" fontId="86" fillId="0" borderId="10" xfId="43" applyFont="1" applyBorder="1" applyAlignment="1">
      <alignment/>
    </xf>
    <xf numFmtId="41" fontId="86" fillId="0" borderId="15" xfId="43" applyFont="1" applyBorder="1" applyAlignment="1">
      <alignment/>
    </xf>
    <xf numFmtId="41" fontId="80" fillId="0" borderId="24" xfId="43" applyFont="1" applyBorder="1" applyAlignment="1">
      <alignment/>
    </xf>
    <xf numFmtId="0" fontId="80" fillId="0" borderId="0" xfId="0" applyFont="1" applyBorder="1" applyAlignment="1">
      <alignment/>
    </xf>
    <xf numFmtId="41" fontId="80" fillId="0" borderId="0" xfId="43" applyFont="1" applyBorder="1" applyAlignment="1">
      <alignment/>
    </xf>
    <xf numFmtId="41" fontId="0" fillId="0" borderId="0" xfId="43" applyFont="1" applyBorder="1" applyAlignment="1">
      <alignment/>
    </xf>
    <xf numFmtId="0" fontId="0" fillId="0" borderId="0" xfId="0" applyBorder="1" applyAlignment="1">
      <alignment/>
    </xf>
    <xf numFmtId="0" fontId="80" fillId="33" borderId="0" xfId="0" applyFont="1" applyFill="1" applyBorder="1" applyAlignment="1">
      <alignment/>
    </xf>
    <xf numFmtId="41" fontId="80" fillId="33" borderId="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41" fontId="0" fillId="33" borderId="0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5" fillId="0" borderId="17" xfId="0" applyNumberFormat="1" applyFont="1" applyBorder="1" applyAlignment="1">
      <alignment horizontal="left"/>
    </xf>
    <xf numFmtId="3" fontId="3" fillId="0" borderId="26" xfId="0" applyNumberFormat="1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5" fillId="0" borderId="28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5" fillId="0" borderId="0" xfId="0" applyFont="1" applyAlignment="1">
      <alignment/>
    </xf>
    <xf numFmtId="3" fontId="0" fillId="0" borderId="30" xfId="0" applyNumberFormat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 horizontal="center" vertical="center"/>
    </xf>
    <xf numFmtId="3" fontId="3" fillId="35" borderId="33" xfId="0" applyNumberFormat="1" applyFont="1" applyFill="1" applyBorder="1" applyAlignment="1">
      <alignment horizontal="center" vertical="center"/>
    </xf>
    <xf numFmtId="3" fontId="3" fillId="35" borderId="33" xfId="0" applyNumberFormat="1" applyFont="1" applyFill="1" applyBorder="1" applyAlignment="1">
      <alignment horizontal="center"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3" fillId="35" borderId="3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3" fontId="3" fillId="35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8" fillId="35" borderId="32" xfId="0" applyFont="1" applyFill="1" applyBorder="1" applyAlignment="1">
      <alignment horizontal="center"/>
    </xf>
    <xf numFmtId="0" fontId="8" fillId="35" borderId="36" xfId="0" applyFont="1" applyFill="1" applyBorder="1" applyAlignment="1">
      <alignment/>
    </xf>
    <xf numFmtId="41" fontId="8" fillId="35" borderId="36" xfId="43" applyFont="1" applyFill="1" applyBorder="1" applyAlignment="1">
      <alignment/>
    </xf>
    <xf numFmtId="41" fontId="45" fillId="35" borderId="36" xfId="43" applyFont="1" applyFill="1" applyBorder="1" applyAlignment="1">
      <alignment/>
    </xf>
    <xf numFmtId="0" fontId="45" fillId="35" borderId="36" xfId="0" applyFont="1" applyFill="1" applyBorder="1" applyAlignment="1">
      <alignment/>
    </xf>
    <xf numFmtId="3" fontId="9" fillId="35" borderId="37" xfId="0" applyNumberFormat="1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41" fontId="9" fillId="35" borderId="0" xfId="43" applyFont="1" applyFill="1" applyBorder="1" applyAlignment="1">
      <alignment/>
    </xf>
    <xf numFmtId="41" fontId="44" fillId="35" borderId="0" xfId="43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10" fillId="35" borderId="32" xfId="0" applyFont="1" applyFill="1" applyBorder="1" applyAlignment="1">
      <alignment horizontal="center"/>
    </xf>
    <xf numFmtId="0" fontId="10" fillId="35" borderId="36" xfId="0" applyFont="1" applyFill="1" applyBorder="1" applyAlignment="1">
      <alignment/>
    </xf>
    <xf numFmtId="41" fontId="10" fillId="35" borderId="36" xfId="43" applyFont="1" applyFill="1" applyBorder="1" applyAlignment="1">
      <alignment/>
    </xf>
    <xf numFmtId="3" fontId="11" fillId="35" borderId="37" xfId="0" applyNumberFormat="1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41" fontId="11" fillId="35" borderId="0" xfId="43" applyFont="1" applyFill="1" applyBorder="1" applyAlignment="1">
      <alignment/>
    </xf>
    <xf numFmtId="0" fontId="10" fillId="35" borderId="32" xfId="0" applyFont="1" applyFill="1" applyBorder="1" applyAlignment="1">
      <alignment horizontal="center" vertical="center"/>
    </xf>
    <xf numFmtId="41" fontId="88" fillId="0" borderId="21" xfId="43" applyFont="1" applyBorder="1" applyAlignment="1">
      <alignment/>
    </xf>
    <xf numFmtId="41" fontId="88" fillId="0" borderId="13" xfId="43" applyFont="1" applyBorder="1" applyAlignment="1">
      <alignment/>
    </xf>
    <xf numFmtId="41" fontId="88" fillId="0" borderId="12" xfId="43" applyFont="1" applyBorder="1" applyAlignment="1">
      <alignment/>
    </xf>
    <xf numFmtId="41" fontId="88" fillId="0" borderId="14" xfId="43" applyFont="1" applyBorder="1" applyAlignment="1">
      <alignment/>
    </xf>
    <xf numFmtId="0" fontId="88" fillId="0" borderId="0" xfId="0" applyFont="1" applyBorder="1" applyAlignment="1">
      <alignment/>
    </xf>
    <xf numFmtId="41" fontId="88" fillId="0" borderId="0" xfId="43" applyFont="1" applyBorder="1" applyAlignment="1">
      <alignment/>
    </xf>
    <xf numFmtId="41" fontId="88" fillId="0" borderId="10" xfId="43" applyFont="1" applyBorder="1" applyAlignment="1">
      <alignment/>
    </xf>
    <xf numFmtId="41" fontId="88" fillId="0" borderId="22" xfId="43" applyFont="1" applyBorder="1" applyAlignment="1">
      <alignment/>
    </xf>
    <xf numFmtId="41" fontId="88" fillId="0" borderId="15" xfId="43" applyFont="1" applyBorder="1" applyAlignment="1">
      <alignment/>
    </xf>
    <xf numFmtId="0" fontId="88" fillId="33" borderId="0" xfId="0" applyFont="1" applyFill="1" applyBorder="1" applyAlignment="1">
      <alignment/>
    </xf>
    <xf numFmtId="41" fontId="88" fillId="0" borderId="16" xfId="43" applyFont="1" applyBorder="1" applyAlignment="1">
      <alignment/>
    </xf>
    <xf numFmtId="41" fontId="88" fillId="33" borderId="0" xfId="0" applyNumberFormat="1" applyFont="1" applyFill="1" applyBorder="1" applyAlignment="1">
      <alignment/>
    </xf>
    <xf numFmtId="41" fontId="88" fillId="0" borderId="0" xfId="0" applyNumberFormat="1" applyFont="1" applyBorder="1" applyAlignment="1">
      <alignment/>
    </xf>
    <xf numFmtId="41" fontId="88" fillId="0" borderId="17" xfId="43" applyFont="1" applyBorder="1" applyAlignment="1">
      <alignment/>
    </xf>
    <xf numFmtId="41" fontId="88" fillId="0" borderId="23" xfId="43" applyFont="1" applyBorder="1" applyAlignment="1">
      <alignment/>
    </xf>
    <xf numFmtId="41" fontId="89" fillId="0" borderId="16" xfId="43" applyFont="1" applyBorder="1" applyAlignment="1">
      <alignment/>
    </xf>
    <xf numFmtId="41" fontId="89" fillId="0" borderId="12" xfId="43" applyFont="1" applyBorder="1" applyAlignment="1">
      <alignment/>
    </xf>
    <xf numFmtId="41" fontId="89" fillId="0" borderId="14" xfId="43" applyFont="1" applyBorder="1" applyAlignment="1">
      <alignment/>
    </xf>
    <xf numFmtId="41" fontId="89" fillId="0" borderId="10" xfId="43" applyFont="1" applyBorder="1" applyAlignment="1">
      <alignment/>
    </xf>
    <xf numFmtId="41" fontId="89" fillId="0" borderId="0" xfId="42" applyNumberFormat="1" applyFont="1" applyBorder="1" applyAlignment="1">
      <alignment/>
    </xf>
    <xf numFmtId="41" fontId="89" fillId="0" borderId="15" xfId="43" applyFont="1" applyBorder="1" applyAlignment="1">
      <alignment/>
    </xf>
    <xf numFmtId="0" fontId="89" fillId="0" borderId="0" xfId="0" applyFont="1" applyBorder="1" applyAlignment="1">
      <alignment/>
    </xf>
    <xf numFmtId="41" fontId="90" fillId="0" borderId="18" xfId="43" applyFont="1" applyBorder="1" applyAlignment="1">
      <alignment/>
    </xf>
    <xf numFmtId="41" fontId="90" fillId="0" borderId="20" xfId="43" applyFont="1" applyBorder="1" applyAlignment="1">
      <alignment/>
    </xf>
    <xf numFmtId="41" fontId="90" fillId="0" borderId="19" xfId="43" applyFont="1" applyBorder="1" applyAlignment="1">
      <alignment/>
    </xf>
    <xf numFmtId="41" fontId="90" fillId="0" borderId="11" xfId="43" applyFont="1" applyBorder="1" applyAlignment="1">
      <alignment/>
    </xf>
    <xf numFmtId="0" fontId="91" fillId="0" borderId="0" xfId="0" applyFont="1" applyAlignment="1">
      <alignment/>
    </xf>
    <xf numFmtId="41" fontId="91" fillId="0" borderId="0" xfId="43" applyFont="1" applyAlignment="1">
      <alignment/>
    </xf>
    <xf numFmtId="0" fontId="88" fillId="0" borderId="0" xfId="0" applyFont="1" applyAlignment="1">
      <alignment/>
    </xf>
    <xf numFmtId="0" fontId="92" fillId="0" borderId="0" xfId="0" applyFont="1" applyAlignment="1">
      <alignment/>
    </xf>
    <xf numFmtId="41" fontId="92" fillId="0" borderId="0" xfId="43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41" fontId="94" fillId="0" borderId="0" xfId="43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41" fontId="12" fillId="35" borderId="36" xfId="43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3" fontId="12" fillId="35" borderId="37" xfId="0" applyNumberFormat="1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41" fontId="12" fillId="35" borderId="0" xfId="43" applyFont="1" applyFill="1" applyBorder="1" applyAlignment="1">
      <alignment horizontal="center" vertical="center"/>
    </xf>
    <xf numFmtId="41" fontId="89" fillId="0" borderId="21" xfId="43" applyFont="1" applyBorder="1" applyAlignment="1">
      <alignment/>
    </xf>
    <xf numFmtId="41" fontId="89" fillId="0" borderId="13" xfId="43" applyFont="1" applyBorder="1" applyAlignment="1">
      <alignment/>
    </xf>
    <xf numFmtId="41" fontId="89" fillId="0" borderId="0" xfId="43" applyFont="1" applyBorder="1" applyAlignment="1">
      <alignment/>
    </xf>
    <xf numFmtId="0" fontId="95" fillId="0" borderId="0" xfId="0" applyFont="1" applyAlignment="1">
      <alignment/>
    </xf>
    <xf numFmtId="41" fontId="89" fillId="0" borderId="22" xfId="43" applyFont="1" applyBorder="1" applyAlignment="1">
      <alignment/>
    </xf>
    <xf numFmtId="0" fontId="89" fillId="33" borderId="0" xfId="0" applyFont="1" applyFill="1" applyBorder="1" applyAlignment="1">
      <alignment/>
    </xf>
    <xf numFmtId="41" fontId="89" fillId="33" borderId="0" xfId="0" applyNumberFormat="1" applyFont="1" applyFill="1" applyBorder="1" applyAlignment="1">
      <alignment/>
    </xf>
    <xf numFmtId="41" fontId="89" fillId="0" borderId="0" xfId="0" applyNumberFormat="1" applyFont="1" applyBorder="1" applyAlignment="1">
      <alignment/>
    </xf>
    <xf numFmtId="41" fontId="89" fillId="0" borderId="17" xfId="43" applyFont="1" applyBorder="1" applyAlignment="1">
      <alignment/>
    </xf>
    <xf numFmtId="41" fontId="89" fillId="0" borderId="23" xfId="43" applyFont="1" applyBorder="1" applyAlignment="1">
      <alignment/>
    </xf>
    <xf numFmtId="41" fontId="96" fillId="0" borderId="20" xfId="43" applyFont="1" applyBorder="1" applyAlignment="1">
      <alignment/>
    </xf>
    <xf numFmtId="41" fontId="96" fillId="0" borderId="19" xfId="43" applyFont="1" applyBorder="1" applyAlignment="1">
      <alignment/>
    </xf>
    <xf numFmtId="41" fontId="96" fillId="0" borderId="11" xfId="43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80" fillId="0" borderId="0" xfId="0" applyFont="1" applyAlignment="1">
      <alignment/>
    </xf>
    <xf numFmtId="41" fontId="96" fillId="0" borderId="18" xfId="43" applyFont="1" applyBorder="1" applyAlignment="1">
      <alignment/>
    </xf>
    <xf numFmtId="0" fontId="0" fillId="0" borderId="0" xfId="0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89" fillId="0" borderId="38" xfId="0" applyFont="1" applyBorder="1" applyAlignment="1">
      <alignment/>
    </xf>
    <xf numFmtId="41" fontId="89" fillId="0" borderId="38" xfId="43" applyFont="1" applyBorder="1" applyAlignment="1">
      <alignment/>
    </xf>
    <xf numFmtId="41" fontId="89" fillId="0" borderId="30" xfId="43" applyFont="1" applyBorder="1" applyAlignment="1">
      <alignment/>
    </xf>
    <xf numFmtId="0" fontId="89" fillId="0" borderId="39" xfId="0" applyFont="1" applyBorder="1" applyAlignment="1">
      <alignment/>
    </xf>
    <xf numFmtId="41" fontId="89" fillId="0" borderId="39" xfId="43" applyFont="1" applyBorder="1" applyAlignment="1">
      <alignment/>
    </xf>
    <xf numFmtId="41" fontId="89" fillId="0" borderId="31" xfId="43" applyFont="1" applyBorder="1" applyAlignment="1">
      <alignment/>
    </xf>
    <xf numFmtId="0" fontId="8" fillId="35" borderId="32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41" fontId="86" fillId="0" borderId="28" xfId="43" applyFont="1" applyBorder="1" applyAlignment="1">
      <alignment/>
    </xf>
    <xf numFmtId="41" fontId="86" fillId="0" borderId="30" xfId="43" applyFont="1" applyBorder="1" applyAlignment="1">
      <alignment/>
    </xf>
    <xf numFmtId="41" fontId="86" fillId="0" borderId="31" xfId="43" applyFont="1" applyBorder="1" applyAlignment="1">
      <alignment/>
    </xf>
    <xf numFmtId="0" fontId="0" fillId="0" borderId="39" xfId="0" applyBorder="1" applyAlignment="1">
      <alignment/>
    </xf>
    <xf numFmtId="41" fontId="0" fillId="0" borderId="31" xfId="43" applyFont="1" applyBorder="1" applyAlignment="1">
      <alignment/>
    </xf>
    <xf numFmtId="0" fontId="80" fillId="0" borderId="38" xfId="0" applyFont="1" applyBorder="1" applyAlignment="1">
      <alignment/>
    </xf>
    <xf numFmtId="41" fontId="80" fillId="0" borderId="38" xfId="43" applyFont="1" applyBorder="1" applyAlignment="1">
      <alignment/>
    </xf>
    <xf numFmtId="41" fontId="0" fillId="0" borderId="38" xfId="43" applyFont="1" applyBorder="1" applyAlignment="1">
      <alignment/>
    </xf>
    <xf numFmtId="41" fontId="80" fillId="0" borderId="30" xfId="43" applyFont="1" applyBorder="1" applyAlignment="1">
      <alignment/>
    </xf>
    <xf numFmtId="0" fontId="80" fillId="0" borderId="39" xfId="0" applyFont="1" applyBorder="1" applyAlignment="1">
      <alignment/>
    </xf>
    <xf numFmtId="41" fontId="80" fillId="0" borderId="39" xfId="43" applyFont="1" applyBorder="1" applyAlignment="1">
      <alignment/>
    </xf>
    <xf numFmtId="41" fontId="0" fillId="0" borderId="39" xfId="43" applyFont="1" applyBorder="1" applyAlignment="1">
      <alignment/>
    </xf>
    <xf numFmtId="41" fontId="88" fillId="0" borderId="0" xfId="43" applyFont="1" applyAlignment="1">
      <alignment/>
    </xf>
    <xf numFmtId="41" fontId="88" fillId="0" borderId="24" xfId="43" applyFont="1" applyBorder="1" applyAlignment="1">
      <alignment/>
    </xf>
    <xf numFmtId="0" fontId="85" fillId="0" borderId="0" xfId="0" applyFont="1" applyAlignment="1">
      <alignment horizontal="center"/>
    </xf>
    <xf numFmtId="41" fontId="80" fillId="0" borderId="22" xfId="43" applyFont="1" applyBorder="1" applyAlignment="1">
      <alignment/>
    </xf>
    <xf numFmtId="41" fontId="84" fillId="0" borderId="29" xfId="43" applyFont="1" applyBorder="1" applyAlignment="1">
      <alignment/>
    </xf>
    <xf numFmtId="0" fontId="84" fillId="0" borderId="0" xfId="0" applyFont="1" applyAlignment="1">
      <alignment/>
    </xf>
    <xf numFmtId="0" fontId="79" fillId="0" borderId="0" xfId="0" applyFont="1" applyAlignment="1">
      <alignment/>
    </xf>
    <xf numFmtId="41" fontId="80" fillId="0" borderId="10" xfId="43" applyFont="1" applyBorder="1" applyAlignment="1">
      <alignment/>
    </xf>
    <xf numFmtId="41" fontId="84" fillId="0" borderId="11" xfId="43" applyFont="1" applyBorder="1" applyAlignment="1">
      <alignment/>
    </xf>
    <xf numFmtId="0" fontId="8" fillId="35" borderId="0" xfId="0" applyFont="1" applyFill="1" applyAlignment="1">
      <alignment/>
    </xf>
    <xf numFmtId="41" fontId="8" fillId="35" borderId="0" xfId="43" applyFont="1" applyFill="1" applyAlignment="1">
      <alignment/>
    </xf>
    <xf numFmtId="41" fontId="45" fillId="35" borderId="0" xfId="43" applyFont="1" applyFill="1" applyAlignment="1">
      <alignment/>
    </xf>
    <xf numFmtId="0" fontId="45" fillId="35" borderId="0" xfId="0" applyFont="1" applyFill="1" applyAlignment="1">
      <alignment/>
    </xf>
    <xf numFmtId="0" fontId="9" fillId="35" borderId="0" xfId="0" applyFont="1" applyFill="1" applyAlignment="1">
      <alignment/>
    </xf>
    <xf numFmtId="41" fontId="9" fillId="35" borderId="0" xfId="43" applyFont="1" applyFill="1" applyAlignment="1">
      <alignment/>
    </xf>
    <xf numFmtId="41" fontId="44" fillId="35" borderId="0" xfId="43" applyFont="1" applyFill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 horizontal="center"/>
    </xf>
    <xf numFmtId="0" fontId="91" fillId="0" borderId="40" xfId="0" applyFont="1" applyBorder="1" applyAlignment="1">
      <alignment horizontal="center" vertical="center"/>
    </xf>
    <xf numFmtId="0" fontId="91" fillId="0" borderId="41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/>
    </xf>
    <xf numFmtId="0" fontId="91" fillId="0" borderId="18" xfId="0" applyFont="1" applyBorder="1" applyAlignment="1">
      <alignment horizontal="center"/>
    </xf>
    <xf numFmtId="0" fontId="91" fillId="0" borderId="29" xfId="0" applyFont="1" applyBorder="1" applyAlignment="1">
      <alignment/>
    </xf>
    <xf numFmtId="0" fontId="91" fillId="0" borderId="29" xfId="0" applyFont="1" applyBorder="1" applyAlignment="1">
      <alignment horizontal="center"/>
    </xf>
    <xf numFmtId="41" fontId="91" fillId="0" borderId="29" xfId="0" applyNumberFormat="1" applyFont="1" applyBorder="1" applyAlignment="1">
      <alignment/>
    </xf>
    <xf numFmtId="41" fontId="91" fillId="0" borderId="11" xfId="0" applyNumberFormat="1" applyFont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41" fontId="86" fillId="0" borderId="0" xfId="0" applyNumberFormat="1" applyFont="1" applyAlignment="1">
      <alignment/>
    </xf>
    <xf numFmtId="41" fontId="81" fillId="0" borderId="0" xfId="0" applyNumberFormat="1" applyFont="1" applyAlignment="1">
      <alignment/>
    </xf>
    <xf numFmtId="41" fontId="89" fillId="0" borderId="12" xfId="43" applyFont="1" applyBorder="1" applyAlignment="1">
      <alignment horizontal="right"/>
    </xf>
    <xf numFmtId="0" fontId="89" fillId="0" borderId="25" xfId="0" applyFont="1" applyBorder="1" applyAlignment="1">
      <alignment horizontal="center"/>
    </xf>
    <xf numFmtId="3" fontId="13" fillId="34" borderId="15" xfId="0" applyNumberFormat="1" applyFont="1" applyFill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left"/>
    </xf>
    <xf numFmtId="41" fontId="89" fillId="0" borderId="12" xfId="0" applyNumberFormat="1" applyFont="1" applyBorder="1" applyAlignment="1">
      <alignment/>
    </xf>
    <xf numFmtId="0" fontId="89" fillId="0" borderId="10" xfId="0" applyFont="1" applyBorder="1" applyAlignment="1">
      <alignment/>
    </xf>
    <xf numFmtId="3" fontId="13" fillId="0" borderId="15" xfId="0" applyNumberFormat="1" applyFont="1" applyBorder="1" applyAlignment="1">
      <alignment horizontal="left"/>
    </xf>
    <xf numFmtId="41" fontId="89" fillId="0" borderId="15" xfId="0" applyNumberFormat="1" applyFont="1" applyBorder="1" applyAlignment="1">
      <alignment/>
    </xf>
    <xf numFmtId="0" fontId="89" fillId="0" borderId="31" xfId="0" applyFont="1" applyBorder="1" applyAlignment="1">
      <alignment/>
    </xf>
    <xf numFmtId="3" fontId="13" fillId="0" borderId="27" xfId="0" applyNumberFormat="1" applyFont="1" applyBorder="1" applyAlignment="1">
      <alignment horizontal="left"/>
    </xf>
    <xf numFmtId="41" fontId="89" fillId="0" borderId="27" xfId="0" applyNumberFormat="1" applyFont="1" applyBorder="1" applyAlignment="1">
      <alignment/>
    </xf>
    <xf numFmtId="0" fontId="89" fillId="0" borderId="43" xfId="0" applyFont="1" applyBorder="1" applyAlignment="1">
      <alignment/>
    </xf>
    <xf numFmtId="3" fontId="13" fillId="34" borderId="15" xfId="0" applyNumberFormat="1" applyFont="1" applyFill="1" applyBorder="1" applyAlignment="1" applyProtection="1">
      <alignment horizontal="right"/>
      <protection locked="0"/>
    </xf>
    <xf numFmtId="0" fontId="81" fillId="0" borderId="0" xfId="0" applyFont="1" applyAlignment="1">
      <alignment/>
    </xf>
    <xf numFmtId="41" fontId="84" fillId="0" borderId="18" xfId="43" applyFont="1" applyBorder="1" applyAlignment="1">
      <alignment horizontal="center"/>
    </xf>
    <xf numFmtId="41" fontId="80" fillId="0" borderId="22" xfId="43" applyFont="1" applyBorder="1" applyAlignment="1">
      <alignment horizontal="center"/>
    </xf>
    <xf numFmtId="41" fontId="80" fillId="0" borderId="21" xfId="43" applyFont="1" applyBorder="1" applyAlignment="1">
      <alignment horizontal="center"/>
    </xf>
    <xf numFmtId="0" fontId="97" fillId="33" borderId="37" xfId="0" applyFont="1" applyFill="1" applyBorder="1" applyAlignment="1">
      <alignment horizontal="center"/>
    </xf>
    <xf numFmtId="3" fontId="97" fillId="33" borderId="37" xfId="0" applyNumberFormat="1" applyFont="1" applyFill="1" applyBorder="1" applyAlignment="1">
      <alignment horizontal="center"/>
    </xf>
    <xf numFmtId="0" fontId="84" fillId="36" borderId="32" xfId="0" applyFont="1" applyFill="1" applyBorder="1" applyAlignment="1">
      <alignment horizontal="center"/>
    </xf>
    <xf numFmtId="0" fontId="93" fillId="0" borderId="0" xfId="0" applyFont="1" applyAlignment="1" quotePrefix="1">
      <alignment/>
    </xf>
    <xf numFmtId="41" fontId="84" fillId="0" borderId="18" xfId="43" applyFont="1" applyBorder="1" applyAlignment="1">
      <alignment/>
    </xf>
    <xf numFmtId="3" fontId="13" fillId="0" borderId="15" xfId="0" applyNumberFormat="1" applyFont="1" applyFill="1" applyBorder="1" applyAlignment="1" applyProtection="1">
      <alignment horizontal="center"/>
      <protection locked="0"/>
    </xf>
    <xf numFmtId="41" fontId="89" fillId="0" borderId="26" xfId="43" applyFont="1" applyBorder="1" applyAlignment="1">
      <alignment/>
    </xf>
    <xf numFmtId="0" fontId="89" fillId="0" borderId="0" xfId="0" applyFont="1" applyAlignment="1">
      <alignment/>
    </xf>
    <xf numFmtId="41" fontId="89" fillId="0" borderId="0" xfId="43" applyFont="1" applyAlignment="1">
      <alignment/>
    </xf>
    <xf numFmtId="41" fontId="89" fillId="0" borderId="44" xfId="43" applyFont="1" applyBorder="1" applyAlignment="1">
      <alignment/>
    </xf>
    <xf numFmtId="0" fontId="89" fillId="33" borderId="0" xfId="0" applyFont="1" applyFill="1" applyAlignment="1">
      <alignment/>
    </xf>
    <xf numFmtId="41" fontId="96" fillId="0" borderId="31" xfId="43" applyFont="1" applyBorder="1" applyAlignment="1">
      <alignment/>
    </xf>
    <xf numFmtId="41" fontId="89" fillId="33" borderId="0" xfId="0" applyNumberFormat="1" applyFont="1" applyFill="1" applyAlignment="1">
      <alignment/>
    </xf>
    <xf numFmtId="41" fontId="89" fillId="0" borderId="0" xfId="0" applyNumberFormat="1" applyFont="1" applyAlignment="1">
      <alignment/>
    </xf>
    <xf numFmtId="41" fontId="89" fillId="0" borderId="45" xfId="43" applyFont="1" applyBorder="1" applyAlignment="1">
      <alignment/>
    </xf>
    <xf numFmtId="3" fontId="13" fillId="0" borderId="16" xfId="0" applyNumberFormat="1" applyFont="1" applyBorder="1" applyAlignment="1">
      <alignment horizontal="left"/>
    </xf>
    <xf numFmtId="3" fontId="13" fillId="0" borderId="16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center"/>
    </xf>
    <xf numFmtId="3" fontId="89" fillId="0" borderId="12" xfId="0" applyNumberFormat="1" applyFont="1" applyBorder="1" applyAlignment="1">
      <alignment/>
    </xf>
    <xf numFmtId="3" fontId="89" fillId="0" borderId="14" xfId="0" applyNumberFormat="1" applyFont="1" applyBorder="1" applyAlignment="1">
      <alignment/>
    </xf>
    <xf numFmtId="3" fontId="14" fillId="34" borderId="31" xfId="0" applyNumberFormat="1" applyFont="1" applyFill="1" applyBorder="1" applyAlignment="1">
      <alignment/>
    </xf>
    <xf numFmtId="3" fontId="89" fillId="0" borderId="15" xfId="0" applyNumberFormat="1" applyFont="1" applyBorder="1" applyAlignment="1">
      <alignment/>
    </xf>
    <xf numFmtId="3" fontId="13" fillId="0" borderId="17" xfId="0" applyNumberFormat="1" applyFont="1" applyBorder="1" applyAlignment="1">
      <alignment horizontal="left"/>
    </xf>
    <xf numFmtId="3" fontId="89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center"/>
    </xf>
    <xf numFmtId="3" fontId="13" fillId="0" borderId="46" xfId="0" applyNumberFormat="1" applyFont="1" applyBorder="1" applyAlignment="1">
      <alignment horizontal="left"/>
    </xf>
    <xf numFmtId="3" fontId="13" fillId="0" borderId="17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center"/>
    </xf>
    <xf numFmtId="3" fontId="89" fillId="0" borderId="23" xfId="0" applyNumberFormat="1" applyFont="1" applyBorder="1" applyAlignment="1">
      <alignment/>
    </xf>
    <xf numFmtId="3" fontId="14" fillId="34" borderId="43" xfId="0" applyNumberFormat="1" applyFont="1" applyFill="1" applyBorder="1" applyAlignment="1">
      <alignment/>
    </xf>
    <xf numFmtId="41" fontId="91" fillId="0" borderId="18" xfId="0" applyNumberFormat="1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41" fontId="91" fillId="0" borderId="29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6" fillId="36" borderId="32" xfId="0" applyFont="1" applyFill="1" applyBorder="1" applyAlignment="1">
      <alignment horizontal="center" vertical="center"/>
    </xf>
    <xf numFmtId="3" fontId="98" fillId="33" borderId="37" xfId="0" applyNumberFormat="1" applyFont="1" applyFill="1" applyBorder="1" applyAlignment="1">
      <alignment horizontal="center" vertical="center"/>
    </xf>
    <xf numFmtId="0" fontId="98" fillId="33" borderId="37" xfId="0" applyFont="1" applyFill="1" applyBorder="1" applyAlignment="1">
      <alignment horizontal="center" vertical="center"/>
    </xf>
    <xf numFmtId="41" fontId="91" fillId="0" borderId="0" xfId="43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41" fontId="89" fillId="0" borderId="0" xfId="43" applyFont="1" applyAlignment="1">
      <alignment horizontal="center" vertical="center"/>
    </xf>
    <xf numFmtId="41" fontId="89" fillId="0" borderId="21" xfId="43" applyFont="1" applyBorder="1" applyAlignment="1">
      <alignment horizontal="center" vertical="center"/>
    </xf>
    <xf numFmtId="41" fontId="89" fillId="0" borderId="22" xfId="43" applyFont="1" applyBorder="1" applyAlignment="1">
      <alignment horizontal="center" vertical="center"/>
    </xf>
    <xf numFmtId="41" fontId="89" fillId="0" borderId="47" xfId="43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3" fontId="13" fillId="0" borderId="28" xfId="0" applyNumberFormat="1" applyFont="1" applyBorder="1" applyAlignment="1">
      <alignment horizontal="right"/>
    </xf>
    <xf numFmtId="3" fontId="89" fillId="0" borderId="30" xfId="0" applyNumberFormat="1" applyFont="1" applyBorder="1" applyAlignment="1">
      <alignment/>
    </xf>
    <xf numFmtId="0" fontId="83" fillId="0" borderId="0" xfId="0" applyFont="1" applyAlignment="1">
      <alignment/>
    </xf>
    <xf numFmtId="0" fontId="84" fillId="36" borderId="32" xfId="0" applyFont="1" applyFill="1" applyBorder="1" applyAlignment="1">
      <alignment horizontal="center" vertical="center" wrapText="1"/>
    </xf>
    <xf numFmtId="0" fontId="84" fillId="36" borderId="32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41" fontId="83" fillId="0" borderId="0" xfId="43" applyFont="1" applyAlignment="1">
      <alignment horizontal="center" vertical="center"/>
    </xf>
    <xf numFmtId="41" fontId="77" fillId="0" borderId="0" xfId="43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41" fontId="80" fillId="0" borderId="0" xfId="43" applyFont="1" applyAlignment="1">
      <alignment horizontal="center"/>
    </xf>
    <xf numFmtId="41" fontId="0" fillId="0" borderId="0" xfId="43" applyFont="1" applyAlignment="1">
      <alignment horizontal="center"/>
    </xf>
    <xf numFmtId="41" fontId="89" fillId="0" borderId="12" xfId="43" applyFont="1" applyBorder="1" applyAlignment="1">
      <alignment/>
    </xf>
    <xf numFmtId="0" fontId="80" fillId="33" borderId="0" xfId="0" applyFont="1" applyFill="1" applyAlignment="1">
      <alignment/>
    </xf>
    <xf numFmtId="41" fontId="80" fillId="33" borderId="0" xfId="0" applyNumberFormat="1" applyFont="1" applyFill="1" applyAlignment="1">
      <alignment/>
    </xf>
    <xf numFmtId="41" fontId="0" fillId="33" borderId="0" xfId="0" applyNumberFormat="1" applyFill="1" applyAlignment="1">
      <alignment/>
    </xf>
    <xf numFmtId="41" fontId="89" fillId="0" borderId="16" xfId="43" applyFont="1" applyBorder="1" applyAlignment="1">
      <alignment/>
    </xf>
    <xf numFmtId="41" fontId="89" fillId="0" borderId="15" xfId="43" applyFont="1" applyBorder="1" applyAlignment="1">
      <alignment/>
    </xf>
    <xf numFmtId="41" fontId="0" fillId="0" borderId="45" xfId="43" applyFont="1" applyBorder="1" applyAlignment="1">
      <alignment/>
    </xf>
    <xf numFmtId="3" fontId="0" fillId="0" borderId="48" xfId="0" applyNumberFormat="1" applyBorder="1" applyAlignment="1">
      <alignment/>
    </xf>
    <xf numFmtId="0" fontId="83" fillId="0" borderId="0" xfId="0" applyFont="1" applyAlignment="1">
      <alignment horizontal="center"/>
    </xf>
    <xf numFmtId="0" fontId="86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41" fontId="80" fillId="0" borderId="12" xfId="43" applyFont="1" applyBorder="1" applyAlignment="1">
      <alignment horizontal="right" vertical="center"/>
    </xf>
    <xf numFmtId="41" fontId="80" fillId="0" borderId="15" xfId="43" applyFont="1" applyBorder="1" applyAlignment="1">
      <alignment horizontal="right" vertical="center"/>
    </xf>
    <xf numFmtId="41" fontId="86" fillId="0" borderId="12" xfId="43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41" fontId="89" fillId="0" borderId="29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80" fillId="0" borderId="24" xfId="43" applyFont="1" applyBorder="1" applyAlignment="1">
      <alignment horizontal="center"/>
    </xf>
    <xf numFmtId="41" fontId="95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90" fillId="36" borderId="32" xfId="0" applyFont="1" applyFill="1" applyBorder="1" applyAlignment="1">
      <alignment horizontal="center"/>
    </xf>
    <xf numFmtId="3" fontId="99" fillId="33" borderId="37" xfId="0" applyNumberFormat="1" applyFont="1" applyFill="1" applyBorder="1" applyAlignment="1">
      <alignment horizontal="center"/>
    </xf>
    <xf numFmtId="0" fontId="99" fillId="33" borderId="37" xfId="0" applyFont="1" applyFill="1" applyBorder="1" applyAlignment="1">
      <alignment horizontal="center"/>
    </xf>
    <xf numFmtId="3" fontId="13" fillId="34" borderId="15" xfId="0" applyNumberFormat="1" applyFont="1" applyFill="1" applyBorder="1" applyAlignment="1" applyProtection="1">
      <alignment/>
      <protection locked="0"/>
    </xf>
    <xf numFmtId="0" fontId="100" fillId="0" borderId="0" xfId="0" applyFont="1" applyAlignment="1">
      <alignment/>
    </xf>
    <xf numFmtId="0" fontId="85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84" fillId="36" borderId="32" xfId="0" applyFont="1" applyFill="1" applyBorder="1" applyAlignment="1">
      <alignment horizontal="center" wrapText="1"/>
    </xf>
    <xf numFmtId="0" fontId="77" fillId="0" borderId="0" xfId="0" applyFont="1" applyAlignment="1">
      <alignment horizontal="center"/>
    </xf>
    <xf numFmtId="41" fontId="84" fillId="0" borderId="49" xfId="43" applyFont="1" applyBorder="1" applyAlignment="1">
      <alignment/>
    </xf>
    <xf numFmtId="3" fontId="97" fillId="33" borderId="37" xfId="0" applyNumberFormat="1" applyFont="1" applyFill="1" applyBorder="1" applyAlignment="1">
      <alignment horizontal="center" vertical="center"/>
    </xf>
    <xf numFmtId="0" fontId="97" fillId="33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center" vertical="center"/>
    </xf>
    <xf numFmtId="41" fontId="80" fillId="0" borderId="0" xfId="43" applyFont="1" applyAlignment="1">
      <alignment horizontal="center" vertical="center"/>
    </xf>
    <xf numFmtId="41" fontId="0" fillId="0" borderId="0" xfId="43" applyFont="1" applyAlignment="1">
      <alignment horizontal="center" vertical="center"/>
    </xf>
    <xf numFmtId="41" fontId="0" fillId="0" borderId="44" xfId="43" applyFont="1" applyBorder="1" applyAlignment="1">
      <alignment/>
    </xf>
    <xf numFmtId="41" fontId="0" fillId="0" borderId="50" xfId="43" applyFont="1" applyBorder="1" applyAlignment="1">
      <alignment/>
    </xf>
    <xf numFmtId="41" fontId="89" fillId="0" borderId="28" xfId="43" applyFont="1" applyBorder="1" applyAlignment="1">
      <alignment/>
    </xf>
    <xf numFmtId="0" fontId="101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2" fillId="35" borderId="51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0" fontId="12" fillId="35" borderId="51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" fillId="35" borderId="53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vertical="center"/>
    </xf>
    <xf numFmtId="0" fontId="8" fillId="35" borderId="52" xfId="0" applyFont="1" applyFill="1" applyBorder="1" applyAlignment="1">
      <alignment vertical="center"/>
    </xf>
    <xf numFmtId="0" fontId="45" fillId="35" borderId="34" xfId="0" applyFont="1" applyFill="1" applyBorder="1" applyAlignment="1">
      <alignment vertical="center"/>
    </xf>
    <xf numFmtId="0" fontId="45" fillId="35" borderId="55" xfId="0" applyFont="1" applyFill="1" applyBorder="1" applyAlignment="1">
      <alignment vertical="center"/>
    </xf>
    <xf numFmtId="0" fontId="10" fillId="35" borderId="53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/>
    </xf>
    <xf numFmtId="0" fontId="10" fillId="35" borderId="55" xfId="0" applyFont="1" applyFill="1" applyBorder="1" applyAlignment="1">
      <alignment horizontal="center" vertical="center"/>
    </xf>
    <xf numFmtId="3" fontId="3" fillId="35" borderId="53" xfId="0" applyNumberFormat="1" applyFont="1" applyFill="1" applyBorder="1" applyAlignment="1">
      <alignment horizontal="center" vertical="center"/>
    </xf>
    <xf numFmtId="3" fontId="3" fillId="35" borderId="56" xfId="0" applyNumberFormat="1" applyFont="1" applyFill="1" applyBorder="1" applyAlignment="1">
      <alignment horizontal="center" vertical="center"/>
    </xf>
    <xf numFmtId="3" fontId="3" fillId="35" borderId="51" xfId="0" applyNumberFormat="1" applyFont="1" applyFill="1" applyBorder="1" applyAlignment="1">
      <alignment horizontal="center" vertical="center"/>
    </xf>
    <xf numFmtId="3" fontId="3" fillId="35" borderId="57" xfId="0" applyNumberFormat="1" applyFont="1" applyFill="1" applyBorder="1" applyAlignment="1">
      <alignment horizontal="center" vertical="center"/>
    </xf>
    <xf numFmtId="3" fontId="3" fillId="35" borderId="51" xfId="0" applyNumberFormat="1" applyFont="1" applyFill="1" applyBorder="1" applyAlignment="1">
      <alignment horizontal="center" vertical="center" wrapText="1"/>
    </xf>
    <xf numFmtId="3" fontId="3" fillId="35" borderId="57" xfId="0" applyNumberFormat="1" applyFont="1" applyFill="1" applyBorder="1" applyAlignment="1">
      <alignment horizontal="center" vertical="center" wrapText="1"/>
    </xf>
    <xf numFmtId="3" fontId="3" fillId="35" borderId="34" xfId="0" applyNumberFormat="1" applyFont="1" applyFill="1" applyBorder="1" applyAlignment="1">
      <alignment horizontal="center" vertical="center"/>
    </xf>
    <xf numFmtId="3" fontId="3" fillId="35" borderId="35" xfId="0" applyNumberFormat="1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93" fillId="0" borderId="0" xfId="0" applyFont="1" applyAlignment="1" quotePrefix="1">
      <alignment horizontal="left"/>
    </xf>
    <xf numFmtId="0" fontId="93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94" fillId="0" borderId="0" xfId="0" applyFont="1" applyAlignment="1">
      <alignment horizontal="center" wrapText="1"/>
    </xf>
    <xf numFmtId="0" fontId="84" fillId="36" borderId="51" xfId="0" applyFont="1" applyFill="1" applyBorder="1" applyAlignment="1">
      <alignment horizontal="center" vertical="center" wrapText="1"/>
    </xf>
    <xf numFmtId="0" fontId="84" fillId="36" borderId="52" xfId="0" applyFont="1" applyFill="1" applyBorder="1" applyAlignment="1">
      <alignment horizontal="center" vertical="center"/>
    </xf>
    <xf numFmtId="0" fontId="84" fillId="36" borderId="52" xfId="0" applyFont="1" applyFill="1" applyBorder="1" applyAlignment="1">
      <alignment horizontal="center" vertical="center" wrapText="1"/>
    </xf>
    <xf numFmtId="0" fontId="84" fillId="36" borderId="53" xfId="0" applyFont="1" applyFill="1" applyBorder="1" applyAlignment="1">
      <alignment vertical="center"/>
    </xf>
    <xf numFmtId="0" fontId="84" fillId="36" borderId="54" xfId="0" applyFont="1" applyFill="1" applyBorder="1" applyAlignment="1">
      <alignment vertical="center"/>
    </xf>
    <xf numFmtId="0" fontId="84" fillId="36" borderId="51" xfId="0" applyFont="1" applyFill="1" applyBorder="1" applyAlignment="1">
      <alignment horizontal="center" vertical="center"/>
    </xf>
    <xf numFmtId="0" fontId="79" fillId="36" borderId="34" xfId="0" applyFont="1" applyFill="1" applyBorder="1" applyAlignment="1">
      <alignment horizontal="center" vertical="center"/>
    </xf>
    <xf numFmtId="0" fontId="79" fillId="36" borderId="55" xfId="0" applyFont="1" applyFill="1" applyBorder="1" applyAlignment="1">
      <alignment horizontal="center" vertical="center"/>
    </xf>
    <xf numFmtId="0" fontId="96" fillId="36" borderId="34" xfId="0" applyFont="1" applyFill="1" applyBorder="1" applyAlignment="1">
      <alignment horizontal="center" vertical="center"/>
    </xf>
    <xf numFmtId="0" fontId="96" fillId="36" borderId="55" xfId="0" applyFont="1" applyFill="1" applyBorder="1" applyAlignment="1">
      <alignment horizontal="center" vertical="center"/>
    </xf>
    <xf numFmtId="0" fontId="89" fillId="0" borderId="0" xfId="0" applyFont="1" applyAlignment="1" quotePrefix="1">
      <alignment horizontal="left" vertical="center"/>
    </xf>
    <xf numFmtId="0" fontId="91" fillId="0" borderId="0" xfId="0" applyFont="1" applyAlignment="1">
      <alignment horizontal="left" vertical="center"/>
    </xf>
    <xf numFmtId="0" fontId="96" fillId="36" borderId="53" xfId="0" applyFont="1" applyFill="1" applyBorder="1" applyAlignment="1">
      <alignment horizontal="center" vertical="center"/>
    </xf>
    <xf numFmtId="0" fontId="96" fillId="36" borderId="54" xfId="0" applyFont="1" applyFill="1" applyBorder="1" applyAlignment="1">
      <alignment horizontal="center" vertical="center"/>
    </xf>
    <xf numFmtId="0" fontId="96" fillId="36" borderId="51" xfId="0" applyFont="1" applyFill="1" applyBorder="1" applyAlignment="1">
      <alignment horizontal="center" vertical="center"/>
    </xf>
    <xf numFmtId="0" fontId="96" fillId="36" borderId="52" xfId="0" applyFont="1" applyFill="1" applyBorder="1" applyAlignment="1">
      <alignment horizontal="center" vertical="center"/>
    </xf>
    <xf numFmtId="0" fontId="96" fillId="36" borderId="51" xfId="0" applyFont="1" applyFill="1" applyBorder="1" applyAlignment="1">
      <alignment horizontal="center" vertical="center" wrapText="1"/>
    </xf>
    <xf numFmtId="0" fontId="84" fillId="36" borderId="53" xfId="0" applyFont="1" applyFill="1" applyBorder="1" applyAlignment="1">
      <alignment horizontal="center" vertical="center"/>
    </xf>
    <xf numFmtId="0" fontId="84" fillId="36" borderId="54" xfId="0" applyFont="1" applyFill="1" applyBorder="1" applyAlignment="1">
      <alignment horizontal="center" vertical="center"/>
    </xf>
    <xf numFmtId="0" fontId="97" fillId="36" borderId="51" xfId="0" applyFont="1" applyFill="1" applyBorder="1" applyAlignment="1">
      <alignment horizontal="right" vertical="center"/>
    </xf>
    <xf numFmtId="0" fontId="97" fillId="36" borderId="52" xfId="0" applyFont="1" applyFill="1" applyBorder="1" applyAlignment="1">
      <alignment horizontal="right" vertical="center"/>
    </xf>
    <xf numFmtId="0" fontId="79" fillId="36" borderId="34" xfId="0" applyFont="1" applyFill="1" applyBorder="1" applyAlignment="1">
      <alignment horizontal="center" vertical="center" wrapText="1"/>
    </xf>
    <xf numFmtId="0" fontId="91" fillId="0" borderId="0" xfId="0" applyFont="1" applyAlignment="1" quotePrefix="1">
      <alignment horizontal="left" vertical="center"/>
    </xf>
    <xf numFmtId="0" fontId="90" fillId="36" borderId="53" xfId="0" applyFont="1" applyFill="1" applyBorder="1" applyAlignment="1">
      <alignment horizontal="center" vertical="center"/>
    </xf>
    <xf numFmtId="0" fontId="90" fillId="36" borderId="54" xfId="0" applyFont="1" applyFill="1" applyBorder="1" applyAlignment="1">
      <alignment horizontal="center" vertical="center"/>
    </xf>
    <xf numFmtId="0" fontId="90" fillId="36" borderId="51" xfId="0" applyFont="1" applyFill="1" applyBorder="1" applyAlignment="1">
      <alignment horizontal="center" vertical="center"/>
    </xf>
    <xf numFmtId="0" fontId="90" fillId="36" borderId="52" xfId="0" applyFont="1" applyFill="1" applyBorder="1" applyAlignment="1">
      <alignment horizontal="center" vertical="center"/>
    </xf>
    <xf numFmtId="0" fontId="90" fillId="36" borderId="51" xfId="0" applyFont="1" applyFill="1" applyBorder="1" applyAlignment="1">
      <alignment horizontal="center" vertical="center" wrapText="1"/>
    </xf>
    <xf numFmtId="0" fontId="90" fillId="36" borderId="34" xfId="0" applyFont="1" applyFill="1" applyBorder="1" applyAlignment="1">
      <alignment horizontal="center" vertical="center"/>
    </xf>
    <xf numFmtId="0" fontId="90" fillId="36" borderId="55" xfId="0" applyFont="1" applyFill="1" applyBorder="1" applyAlignment="1">
      <alignment horizontal="center" vertical="center"/>
    </xf>
    <xf numFmtId="0" fontId="84" fillId="36" borderId="51" xfId="0" applyFont="1" applyFill="1" applyBorder="1" applyAlignment="1">
      <alignment vertical="center"/>
    </xf>
    <xf numFmtId="0" fontId="84" fillId="36" borderId="52" xfId="0" applyFont="1" applyFill="1" applyBorder="1" applyAlignment="1">
      <alignment vertical="center"/>
    </xf>
    <xf numFmtId="0" fontId="79" fillId="36" borderId="34" xfId="0" applyFont="1" applyFill="1" applyBorder="1" applyAlignment="1">
      <alignment vertical="center"/>
    </xf>
    <xf numFmtId="0" fontId="79" fillId="36" borderId="55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&#7920;C%20B&#7878;NH%20VI&#7878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ATM"/>
      <sheetName val="T4"/>
      <sheetName val="ATMT4"/>
      <sheetName val="T5"/>
      <sheetName val="ATMT5"/>
      <sheetName val="T6"/>
      <sheetName val="ATMT6"/>
      <sheetName val="T7"/>
      <sheetName val="ATMT7"/>
      <sheetName val="T8"/>
      <sheetName val="ATMT8"/>
      <sheetName val="T9"/>
      <sheetName val="ATMT9"/>
    </sheetNames>
    <sheetDataSet>
      <sheetData sheetId="10">
        <row r="10">
          <cell r="H10">
            <v>259500</v>
          </cell>
        </row>
        <row r="11">
          <cell r="H11">
            <v>718000</v>
          </cell>
        </row>
        <row r="12">
          <cell r="H12">
            <v>659500</v>
          </cell>
        </row>
        <row r="13">
          <cell r="H13">
            <v>599000</v>
          </cell>
        </row>
        <row r="15">
          <cell r="H15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7"/>
  <sheetViews>
    <sheetView zoomScalePageLayoutView="0" workbookViewId="0" topLeftCell="A76">
      <selection activeCell="F39" sqref="F39"/>
    </sheetView>
  </sheetViews>
  <sheetFormatPr defaultColWidth="9.140625" defaultRowHeight="15"/>
  <cols>
    <col min="1" max="1" width="9.00390625" style="162" customWidth="1"/>
    <col min="2" max="2" width="26.00390625" style="0" customWidth="1"/>
    <col min="3" max="3" width="12.8515625" style="0" customWidth="1"/>
    <col min="4" max="4" width="14.140625" style="0" customWidth="1"/>
    <col min="5" max="5" width="14.8515625" style="0" customWidth="1"/>
    <col min="6" max="6" width="13.8515625" style="0" customWidth="1"/>
    <col min="7" max="7" width="16.421875" style="0" customWidth="1"/>
    <col min="8" max="8" width="16.140625" style="0" customWidth="1"/>
    <col min="9" max="10" width="0" style="0" hidden="1" customWidth="1"/>
    <col min="11" max="11" width="17.28125" style="0" hidden="1" customWidth="1"/>
    <col min="12" max="13" width="12.57421875" style="5" hidden="1" customWidth="1"/>
    <col min="14" max="19" width="0" style="0" hidden="1" customWidth="1"/>
    <col min="20" max="20" width="14.57421875" style="0" customWidth="1"/>
  </cols>
  <sheetData>
    <row r="1" spans="1:13" s="129" customFormat="1" ht="15.75">
      <c r="A1" s="158" t="s">
        <v>29</v>
      </c>
      <c r="L1" s="130"/>
      <c r="M1" s="130"/>
    </row>
    <row r="2" spans="1:13" s="129" customFormat="1" ht="15.75">
      <c r="A2" s="158" t="s">
        <v>30</v>
      </c>
      <c r="L2" s="130"/>
      <c r="M2" s="130"/>
    </row>
    <row r="3" spans="1:13" s="129" customFormat="1" ht="15.75">
      <c r="A3" s="158"/>
      <c r="L3" s="130"/>
      <c r="M3" s="130"/>
    </row>
    <row r="4" spans="1:20" s="131" customFormat="1" ht="20.25">
      <c r="A4" s="334" t="s">
        <v>105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0" s="131" customFormat="1" ht="20.25">
      <c r="A5" s="334" t="s">
        <v>28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13" s="132" customFormat="1" ht="14.25">
      <c r="A6" s="159"/>
      <c r="L6" s="133"/>
      <c r="M6" s="133"/>
    </row>
    <row r="7" spans="1:12" ht="16.5" thickBot="1">
      <c r="A7" s="160"/>
      <c r="B7" s="3"/>
      <c r="C7" s="3"/>
      <c r="D7" s="3"/>
      <c r="E7" s="3"/>
      <c r="F7" s="3"/>
      <c r="G7" s="3"/>
      <c r="H7" s="3"/>
      <c r="I7" s="3"/>
      <c r="J7" s="3"/>
      <c r="K7" s="3"/>
      <c r="L7" s="8"/>
    </row>
    <row r="8" spans="1:20" s="140" customFormat="1" ht="28.5" customHeight="1" thickTop="1">
      <c r="A8" s="339" t="s">
        <v>0</v>
      </c>
      <c r="B8" s="337" t="s">
        <v>10</v>
      </c>
      <c r="C8" s="337" t="s">
        <v>7</v>
      </c>
      <c r="D8" s="137" t="s">
        <v>1</v>
      </c>
      <c r="E8" s="137" t="s">
        <v>2</v>
      </c>
      <c r="F8" s="137" t="s">
        <v>3</v>
      </c>
      <c r="G8" s="341" t="s">
        <v>8</v>
      </c>
      <c r="H8" s="337" t="s">
        <v>4</v>
      </c>
      <c r="I8" s="138"/>
      <c r="J8" s="138"/>
      <c r="K8" s="138"/>
      <c r="L8" s="139"/>
      <c r="M8" s="139"/>
      <c r="N8" s="138"/>
      <c r="O8" s="138"/>
      <c r="P8" s="138"/>
      <c r="Q8" s="138"/>
      <c r="R8" s="138"/>
      <c r="S8" s="138"/>
      <c r="T8" s="342" t="s">
        <v>15</v>
      </c>
    </row>
    <row r="9" spans="1:20" s="140" customFormat="1" ht="24.75" customHeight="1">
      <c r="A9" s="340"/>
      <c r="B9" s="338"/>
      <c r="C9" s="338"/>
      <c r="D9" s="141">
        <v>65000</v>
      </c>
      <c r="E9" s="142" t="s">
        <v>5</v>
      </c>
      <c r="F9" s="142" t="s">
        <v>6</v>
      </c>
      <c r="G9" s="338"/>
      <c r="H9" s="338"/>
      <c r="I9" s="143"/>
      <c r="J9" s="143"/>
      <c r="K9" s="143"/>
      <c r="L9" s="144"/>
      <c r="M9" s="144"/>
      <c r="N9" s="143"/>
      <c r="O9" s="143"/>
      <c r="P9" s="143"/>
      <c r="Q9" s="143"/>
      <c r="R9" s="143"/>
      <c r="S9" s="143"/>
      <c r="T9" s="343"/>
    </row>
    <row r="10" spans="1:20" s="148" customFormat="1" ht="15.75">
      <c r="A10" s="145">
        <v>1</v>
      </c>
      <c r="B10" s="146" t="s">
        <v>16</v>
      </c>
      <c r="C10" s="119">
        <f aca="true" t="shared" si="0" ref="C10:C15">D10+E10+F10</f>
        <v>4</v>
      </c>
      <c r="D10" s="119">
        <v>4</v>
      </c>
      <c r="E10" s="119"/>
      <c r="F10" s="119"/>
      <c r="G10" s="120">
        <v>15000</v>
      </c>
      <c r="H10" s="119">
        <f aca="true" t="shared" si="1" ref="H10:H15">ROUND((D10+E10*1.3+F10*1.8)*65000+G10*C10,-2)</f>
        <v>320000</v>
      </c>
      <c r="I10" s="124"/>
      <c r="J10" s="124"/>
      <c r="K10" s="124"/>
      <c r="L10" s="147"/>
      <c r="M10" s="147"/>
      <c r="N10" s="124"/>
      <c r="O10" s="124"/>
      <c r="P10" s="124"/>
      <c r="Q10" s="124"/>
      <c r="R10" s="124"/>
      <c r="S10" s="124"/>
      <c r="T10" s="121"/>
    </row>
    <row r="11" spans="1:20" s="148" customFormat="1" ht="15.75">
      <c r="A11" s="149">
        <v>2</v>
      </c>
      <c r="B11" s="123" t="s">
        <v>17</v>
      </c>
      <c r="C11" s="119">
        <f t="shared" si="0"/>
        <v>4</v>
      </c>
      <c r="D11" s="123"/>
      <c r="E11" s="123">
        <v>4</v>
      </c>
      <c r="F11" s="123"/>
      <c r="G11" s="120">
        <v>15000</v>
      </c>
      <c r="H11" s="119">
        <f t="shared" si="1"/>
        <v>398000</v>
      </c>
      <c r="I11" s="124"/>
      <c r="J11" s="124"/>
      <c r="K11" s="124"/>
      <c r="L11" s="147"/>
      <c r="M11" s="147"/>
      <c r="N11" s="124"/>
      <c r="O11" s="124"/>
      <c r="P11" s="124"/>
      <c r="Q11" s="124"/>
      <c r="R11" s="124"/>
      <c r="S11" s="124"/>
      <c r="T11" s="121"/>
    </row>
    <row r="12" spans="1:20" s="148" customFormat="1" ht="15.75">
      <c r="A12" s="149">
        <v>3</v>
      </c>
      <c r="B12" s="123" t="s">
        <v>18</v>
      </c>
      <c r="C12" s="119">
        <f t="shared" si="0"/>
        <v>7</v>
      </c>
      <c r="D12" s="123">
        <v>6</v>
      </c>
      <c r="E12" s="123"/>
      <c r="F12" s="123">
        <v>1</v>
      </c>
      <c r="G12" s="120">
        <v>15000</v>
      </c>
      <c r="H12" s="119">
        <f t="shared" si="1"/>
        <v>612000</v>
      </c>
      <c r="I12" s="124"/>
      <c r="J12" s="124"/>
      <c r="K12" s="124"/>
      <c r="L12" s="147"/>
      <c r="M12" s="147"/>
      <c r="N12" s="124"/>
      <c r="O12" s="124"/>
      <c r="P12" s="124"/>
      <c r="Q12" s="124"/>
      <c r="R12" s="124"/>
      <c r="S12" s="124"/>
      <c r="T12" s="121"/>
    </row>
    <row r="13" spans="1:20" s="148" customFormat="1" ht="15.75">
      <c r="A13" s="149">
        <v>4</v>
      </c>
      <c r="B13" s="123" t="s">
        <v>19</v>
      </c>
      <c r="C13" s="119">
        <f t="shared" si="0"/>
        <v>6</v>
      </c>
      <c r="D13" s="123">
        <v>6</v>
      </c>
      <c r="E13" s="123"/>
      <c r="F13" s="123"/>
      <c r="G13" s="120">
        <v>15000</v>
      </c>
      <c r="H13" s="119">
        <f t="shared" si="1"/>
        <v>480000</v>
      </c>
      <c r="I13" s="150" t="s">
        <v>11</v>
      </c>
      <c r="J13" s="150"/>
      <c r="K13" s="150"/>
      <c r="L13" s="147"/>
      <c r="M13" s="147"/>
      <c r="N13" s="124"/>
      <c r="O13" s="124"/>
      <c r="P13" s="124"/>
      <c r="Q13" s="124"/>
      <c r="R13" s="124"/>
      <c r="S13" s="124"/>
      <c r="T13" s="121"/>
    </row>
    <row r="14" spans="1:20" s="148" customFormat="1" ht="15.75">
      <c r="A14" s="149">
        <v>5</v>
      </c>
      <c r="B14" s="123" t="s">
        <v>21</v>
      </c>
      <c r="C14" s="119">
        <f t="shared" si="0"/>
        <v>5</v>
      </c>
      <c r="D14" s="123">
        <v>2</v>
      </c>
      <c r="E14" s="123">
        <v>3</v>
      </c>
      <c r="F14" s="123"/>
      <c r="G14" s="120">
        <v>15000</v>
      </c>
      <c r="H14" s="119">
        <f t="shared" si="1"/>
        <v>458500</v>
      </c>
      <c r="I14" s="124"/>
      <c r="J14" s="124"/>
      <c r="K14" s="124"/>
      <c r="L14" s="147"/>
      <c r="M14" s="147"/>
      <c r="N14" s="124"/>
      <c r="O14" s="124"/>
      <c r="P14" s="124"/>
      <c r="Q14" s="124"/>
      <c r="R14" s="124"/>
      <c r="S14" s="124"/>
      <c r="T14" s="121"/>
    </row>
    <row r="15" spans="1:20" s="148" customFormat="1" ht="15.75">
      <c r="A15" s="149">
        <v>6</v>
      </c>
      <c r="B15" s="123" t="s">
        <v>20</v>
      </c>
      <c r="C15" s="119">
        <f t="shared" si="0"/>
        <v>5</v>
      </c>
      <c r="D15" s="123">
        <v>3</v>
      </c>
      <c r="E15" s="123">
        <v>2</v>
      </c>
      <c r="F15" s="123"/>
      <c r="G15" s="120">
        <v>15000</v>
      </c>
      <c r="H15" s="119">
        <f t="shared" si="1"/>
        <v>439000</v>
      </c>
      <c r="I15" s="124"/>
      <c r="J15" s="124"/>
      <c r="K15" s="124"/>
      <c r="L15" s="147"/>
      <c r="M15" s="147"/>
      <c r="N15" s="124"/>
      <c r="O15" s="124"/>
      <c r="P15" s="124"/>
      <c r="Q15" s="124"/>
      <c r="R15" s="124"/>
      <c r="S15" s="124"/>
      <c r="T15" s="121"/>
    </row>
    <row r="16" spans="1:20" s="148" customFormat="1" ht="15.75">
      <c r="A16" s="149">
        <v>7</v>
      </c>
      <c r="B16" s="123" t="s">
        <v>22</v>
      </c>
      <c r="C16" s="119">
        <f aca="true" t="shared" si="2" ref="C16:C21">D16+E16+F16</f>
        <v>4</v>
      </c>
      <c r="D16" s="123">
        <v>4</v>
      </c>
      <c r="E16" s="123"/>
      <c r="F16" s="123"/>
      <c r="G16" s="120">
        <v>15000</v>
      </c>
      <c r="H16" s="119">
        <f>ROUND((D16+E16*1.3+F16*1.8)*65000+G16*C16,-2)</f>
        <v>320000</v>
      </c>
      <c r="I16" s="124"/>
      <c r="J16" s="124"/>
      <c r="K16" s="124"/>
      <c r="L16" s="147"/>
      <c r="M16" s="147"/>
      <c r="N16" s="124"/>
      <c r="O16" s="124"/>
      <c r="P16" s="124"/>
      <c r="Q16" s="124"/>
      <c r="R16" s="124"/>
      <c r="S16" s="124"/>
      <c r="T16" s="121"/>
    </row>
    <row r="17" spans="1:20" s="148" customFormat="1" ht="15.75">
      <c r="A17" s="149">
        <v>8</v>
      </c>
      <c r="B17" s="119" t="s">
        <v>23</v>
      </c>
      <c r="C17" s="119">
        <f t="shared" si="2"/>
        <v>7</v>
      </c>
      <c r="D17" s="123">
        <v>5</v>
      </c>
      <c r="E17" s="123">
        <v>1</v>
      </c>
      <c r="F17" s="123">
        <v>1</v>
      </c>
      <c r="G17" s="120">
        <v>15000</v>
      </c>
      <c r="H17" s="119">
        <f>ROUND((D17+E17*1.3+F17*1.8)*65000+G17*C17,-2)</f>
        <v>631500</v>
      </c>
      <c r="I17" s="124"/>
      <c r="J17" s="124" t="s">
        <v>12</v>
      </c>
      <c r="K17" s="124" t="s">
        <v>13</v>
      </c>
      <c r="L17" s="147" t="s">
        <v>14</v>
      </c>
      <c r="M17" s="147"/>
      <c r="N17" s="124"/>
      <c r="O17" s="124"/>
      <c r="P17" s="124"/>
      <c r="Q17" s="124"/>
      <c r="R17" s="124"/>
      <c r="S17" s="124"/>
      <c r="T17" s="121"/>
    </row>
    <row r="18" spans="1:20" s="148" customFormat="1" ht="15.75">
      <c r="A18" s="149">
        <v>9</v>
      </c>
      <c r="B18" s="119" t="s">
        <v>24</v>
      </c>
      <c r="C18" s="119">
        <f t="shared" si="2"/>
        <v>6</v>
      </c>
      <c r="D18" s="123">
        <v>3</v>
      </c>
      <c r="E18" s="123">
        <v>3</v>
      </c>
      <c r="F18" s="123"/>
      <c r="G18" s="120">
        <v>15000</v>
      </c>
      <c r="H18" s="119">
        <f>ROUND((D18+E18*1.3+F18*1.8)*65000+G18*C18,-2)</f>
        <v>538500</v>
      </c>
      <c r="I18" s="124"/>
      <c r="J18" s="147">
        <v>25000</v>
      </c>
      <c r="K18" s="147">
        <v>32500</v>
      </c>
      <c r="L18" s="147">
        <v>45000</v>
      </c>
      <c r="M18" s="147"/>
      <c r="N18" s="147">
        <v>37500</v>
      </c>
      <c r="O18" s="147">
        <v>48800</v>
      </c>
      <c r="P18" s="147">
        <v>67500</v>
      </c>
      <c r="Q18" s="124"/>
      <c r="R18" s="124"/>
      <c r="S18" s="124"/>
      <c r="T18" s="121"/>
    </row>
    <row r="19" spans="1:20" s="148" customFormat="1" ht="15.75">
      <c r="A19" s="149">
        <v>10</v>
      </c>
      <c r="B19" s="118" t="s">
        <v>27</v>
      </c>
      <c r="C19" s="119">
        <f t="shared" si="2"/>
        <v>7</v>
      </c>
      <c r="D19" s="123">
        <v>4</v>
      </c>
      <c r="E19" s="123">
        <v>3</v>
      </c>
      <c r="F19" s="123"/>
      <c r="G19" s="120">
        <v>15000</v>
      </c>
      <c r="H19" s="119">
        <f>ROUND((D19+E19*1.3+F19*1.8)*65000+G19*C19,-2)</f>
        <v>618500</v>
      </c>
      <c r="I19" s="124"/>
      <c r="J19" s="147">
        <v>80000</v>
      </c>
      <c r="K19" s="147">
        <v>99500</v>
      </c>
      <c r="L19" s="147">
        <v>132000</v>
      </c>
      <c r="M19" s="147"/>
      <c r="N19" s="147">
        <v>112500</v>
      </c>
      <c r="O19" s="147">
        <v>141800</v>
      </c>
      <c r="P19" s="147">
        <v>190500</v>
      </c>
      <c r="Q19" s="124"/>
      <c r="R19" s="124"/>
      <c r="S19" s="124"/>
      <c r="T19" s="121"/>
    </row>
    <row r="20" spans="1:20" s="148" customFormat="1" ht="15.75">
      <c r="A20" s="149">
        <v>11</v>
      </c>
      <c r="B20" s="118" t="s">
        <v>25</v>
      </c>
      <c r="C20" s="119">
        <f t="shared" si="2"/>
        <v>5</v>
      </c>
      <c r="D20" s="123">
        <v>3</v>
      </c>
      <c r="E20" s="123">
        <v>2</v>
      </c>
      <c r="F20" s="123"/>
      <c r="G20" s="120">
        <v>15000</v>
      </c>
      <c r="H20" s="119">
        <f>ROUND((D20+E20*1.3+F20*1.8)*65000+G20*C20,-2)</f>
        <v>439000</v>
      </c>
      <c r="I20" s="124"/>
      <c r="J20" s="151">
        <f>J19-J18</f>
        <v>55000</v>
      </c>
      <c r="K20" s="151">
        <f>K19-K18</f>
        <v>67000</v>
      </c>
      <c r="L20" s="151">
        <f>L19-L18</f>
        <v>87000</v>
      </c>
      <c r="M20" s="152"/>
      <c r="N20" s="151">
        <f>N19-N18</f>
        <v>75000</v>
      </c>
      <c r="O20" s="151">
        <f>O19-O18</f>
        <v>93000</v>
      </c>
      <c r="P20" s="151">
        <f>P19-P18</f>
        <v>123000</v>
      </c>
      <c r="Q20" s="124"/>
      <c r="R20" s="124"/>
      <c r="S20" s="124"/>
      <c r="T20" s="121"/>
    </row>
    <row r="21" spans="1:20" s="148" customFormat="1" ht="15.75">
      <c r="A21" s="149">
        <v>12</v>
      </c>
      <c r="B21" s="118" t="s">
        <v>26</v>
      </c>
      <c r="C21" s="119">
        <f t="shared" si="2"/>
        <v>2</v>
      </c>
      <c r="D21" s="123">
        <v>2</v>
      </c>
      <c r="E21" s="123"/>
      <c r="F21" s="123"/>
      <c r="G21" s="120">
        <v>15000</v>
      </c>
      <c r="H21" s="119">
        <f>ROUND((D21+E21*1.3+F21*1.8)*65000+G21*C21,-2)+80000</f>
        <v>240000</v>
      </c>
      <c r="I21" s="124"/>
      <c r="J21" s="124"/>
      <c r="K21" s="124"/>
      <c r="L21" s="147"/>
      <c r="M21" s="147"/>
      <c r="N21" s="124"/>
      <c r="O21" s="124"/>
      <c r="P21" s="124"/>
      <c r="Q21" s="124"/>
      <c r="R21" s="124"/>
      <c r="S21" s="124"/>
      <c r="T21" s="121"/>
    </row>
    <row r="22" spans="1:20" s="148" customFormat="1" ht="15.75">
      <c r="A22" s="149">
        <v>13</v>
      </c>
      <c r="B22" s="123" t="s">
        <v>34</v>
      </c>
      <c r="C22" s="119">
        <f aca="true" t="shared" si="3" ref="C22:C29">D22+E22+F22</f>
        <v>3</v>
      </c>
      <c r="D22" s="123">
        <v>2</v>
      </c>
      <c r="E22" s="123">
        <v>1</v>
      </c>
      <c r="F22" s="123"/>
      <c r="G22" s="120">
        <v>15000</v>
      </c>
      <c r="H22" s="119">
        <f aca="true" t="shared" si="4" ref="H22:H29">ROUND((D22+E22*1.3+F22*1.8)*65000+G22*C22,-2)</f>
        <v>259500</v>
      </c>
      <c r="I22" s="124"/>
      <c r="J22" s="124"/>
      <c r="K22" s="124"/>
      <c r="L22" s="147"/>
      <c r="M22" s="147"/>
      <c r="N22" s="124"/>
      <c r="O22" s="124"/>
      <c r="P22" s="124"/>
      <c r="Q22" s="124"/>
      <c r="R22" s="124"/>
      <c r="S22" s="124"/>
      <c r="T22" s="121"/>
    </row>
    <row r="23" spans="1:20" s="148" customFormat="1" ht="15.75">
      <c r="A23" s="149">
        <v>14</v>
      </c>
      <c r="B23" s="119" t="s">
        <v>35</v>
      </c>
      <c r="C23" s="119">
        <f t="shared" si="3"/>
        <v>4</v>
      </c>
      <c r="D23" s="123">
        <v>4</v>
      </c>
      <c r="E23" s="123"/>
      <c r="F23" s="123"/>
      <c r="G23" s="120">
        <v>15000</v>
      </c>
      <c r="H23" s="119">
        <f t="shared" si="4"/>
        <v>320000</v>
      </c>
      <c r="I23" s="124"/>
      <c r="J23" s="124" t="s">
        <v>12</v>
      </c>
      <c r="K23" s="124" t="s">
        <v>13</v>
      </c>
      <c r="L23" s="147" t="s">
        <v>14</v>
      </c>
      <c r="M23" s="147"/>
      <c r="N23" s="124"/>
      <c r="O23" s="124"/>
      <c r="P23" s="124"/>
      <c r="Q23" s="124"/>
      <c r="R23" s="124"/>
      <c r="S23" s="124"/>
      <c r="T23" s="121"/>
    </row>
    <row r="24" spans="1:20" s="148" customFormat="1" ht="15.75">
      <c r="A24" s="149">
        <v>15</v>
      </c>
      <c r="B24" s="119" t="s">
        <v>36</v>
      </c>
      <c r="C24" s="119">
        <f t="shared" si="3"/>
        <v>6</v>
      </c>
      <c r="D24" s="123">
        <v>4</v>
      </c>
      <c r="E24" s="123">
        <v>2</v>
      </c>
      <c r="F24" s="123"/>
      <c r="G24" s="120">
        <v>15000</v>
      </c>
      <c r="H24" s="119">
        <f t="shared" si="4"/>
        <v>519000</v>
      </c>
      <c r="I24" s="124"/>
      <c r="J24" s="147">
        <v>25000</v>
      </c>
      <c r="K24" s="147">
        <v>32500</v>
      </c>
      <c r="L24" s="147">
        <v>45000</v>
      </c>
      <c r="M24" s="147"/>
      <c r="N24" s="147">
        <v>37500</v>
      </c>
      <c r="O24" s="147">
        <v>48800</v>
      </c>
      <c r="P24" s="147">
        <v>67500</v>
      </c>
      <c r="Q24" s="124"/>
      <c r="R24" s="124"/>
      <c r="S24" s="124"/>
      <c r="T24" s="121"/>
    </row>
    <row r="25" spans="1:20" s="148" customFormat="1" ht="15.75">
      <c r="A25" s="149">
        <v>16</v>
      </c>
      <c r="B25" s="118" t="s">
        <v>37</v>
      </c>
      <c r="C25" s="119">
        <f t="shared" si="3"/>
        <v>4</v>
      </c>
      <c r="D25" s="123">
        <v>4</v>
      </c>
      <c r="E25" s="123"/>
      <c r="F25" s="123"/>
      <c r="G25" s="120">
        <v>15000</v>
      </c>
      <c r="H25" s="119">
        <f t="shared" si="4"/>
        <v>320000</v>
      </c>
      <c r="I25" s="124"/>
      <c r="J25" s="147">
        <v>80000</v>
      </c>
      <c r="K25" s="147">
        <v>99500</v>
      </c>
      <c r="L25" s="147">
        <v>132000</v>
      </c>
      <c r="M25" s="147"/>
      <c r="N25" s="147">
        <v>112500</v>
      </c>
      <c r="O25" s="147">
        <v>141800</v>
      </c>
      <c r="P25" s="147">
        <v>190500</v>
      </c>
      <c r="Q25" s="124"/>
      <c r="R25" s="124"/>
      <c r="S25" s="124"/>
      <c r="T25" s="121"/>
    </row>
    <row r="26" spans="1:20" s="148" customFormat="1" ht="15.75">
      <c r="A26" s="149">
        <v>17</v>
      </c>
      <c r="B26" s="118" t="s">
        <v>38</v>
      </c>
      <c r="C26" s="119">
        <f t="shared" si="3"/>
        <v>2</v>
      </c>
      <c r="D26" s="123"/>
      <c r="E26" s="123">
        <v>2</v>
      </c>
      <c r="F26" s="123"/>
      <c r="G26" s="120">
        <v>15000</v>
      </c>
      <c r="H26" s="119">
        <f t="shared" si="4"/>
        <v>199000</v>
      </c>
      <c r="I26" s="124"/>
      <c r="J26" s="151">
        <f>J25-J24</f>
        <v>55000</v>
      </c>
      <c r="K26" s="151">
        <f>K25-K24</f>
        <v>67000</v>
      </c>
      <c r="L26" s="151">
        <f>L25-L24</f>
        <v>87000</v>
      </c>
      <c r="M26" s="152"/>
      <c r="N26" s="151">
        <f>N25-N24</f>
        <v>75000</v>
      </c>
      <c r="O26" s="151">
        <f>O25-O24</f>
        <v>93000</v>
      </c>
      <c r="P26" s="151">
        <f>P25-P24</f>
        <v>123000</v>
      </c>
      <c r="Q26" s="124"/>
      <c r="R26" s="124"/>
      <c r="S26" s="124"/>
      <c r="T26" s="121"/>
    </row>
    <row r="27" spans="1:20" s="148" customFormat="1" ht="15.75">
      <c r="A27" s="149">
        <v>18</v>
      </c>
      <c r="B27" s="118" t="s">
        <v>39</v>
      </c>
      <c r="C27" s="119">
        <f t="shared" si="3"/>
        <v>6</v>
      </c>
      <c r="D27" s="123">
        <v>4</v>
      </c>
      <c r="E27" s="123">
        <v>2</v>
      </c>
      <c r="F27" s="123"/>
      <c r="G27" s="120">
        <v>15000</v>
      </c>
      <c r="H27" s="119">
        <f t="shared" si="4"/>
        <v>519000</v>
      </c>
      <c r="I27" s="124"/>
      <c r="J27" s="151"/>
      <c r="K27" s="151"/>
      <c r="L27" s="151"/>
      <c r="M27" s="152"/>
      <c r="N27" s="151"/>
      <c r="O27" s="151"/>
      <c r="P27" s="151"/>
      <c r="Q27" s="124"/>
      <c r="R27" s="124"/>
      <c r="S27" s="124"/>
      <c r="T27" s="121"/>
    </row>
    <row r="28" spans="1:20" s="148" customFormat="1" ht="15.75">
      <c r="A28" s="149">
        <v>19</v>
      </c>
      <c r="B28" s="118" t="s">
        <v>40</v>
      </c>
      <c r="C28" s="119">
        <f t="shared" si="3"/>
        <v>2</v>
      </c>
      <c r="D28" s="123"/>
      <c r="E28" s="123">
        <v>2</v>
      </c>
      <c r="F28" s="123"/>
      <c r="G28" s="120">
        <v>15000</v>
      </c>
      <c r="H28" s="119">
        <f t="shared" si="4"/>
        <v>199000</v>
      </c>
      <c r="I28" s="124"/>
      <c r="J28" s="151"/>
      <c r="K28" s="151"/>
      <c r="L28" s="151"/>
      <c r="M28" s="152"/>
      <c r="N28" s="151"/>
      <c r="O28" s="151"/>
      <c r="P28" s="151"/>
      <c r="Q28" s="124"/>
      <c r="R28" s="124"/>
      <c r="S28" s="124"/>
      <c r="T28" s="121"/>
    </row>
    <row r="29" spans="1:20" s="148" customFormat="1" ht="15.75">
      <c r="A29" s="149">
        <v>20</v>
      </c>
      <c r="B29" s="118" t="s">
        <v>41</v>
      </c>
      <c r="C29" s="119">
        <f t="shared" si="3"/>
        <v>4</v>
      </c>
      <c r="D29" s="123">
        <v>3</v>
      </c>
      <c r="E29" s="123"/>
      <c r="F29" s="123">
        <v>1</v>
      </c>
      <c r="G29" s="120">
        <v>15000</v>
      </c>
      <c r="H29" s="119">
        <f t="shared" si="4"/>
        <v>372000</v>
      </c>
      <c r="I29" s="124"/>
      <c r="J29" s="124"/>
      <c r="K29" s="124"/>
      <c r="L29" s="147"/>
      <c r="M29" s="147"/>
      <c r="N29" s="124"/>
      <c r="O29" s="124"/>
      <c r="P29" s="124"/>
      <c r="Q29" s="124"/>
      <c r="R29" s="124"/>
      <c r="S29" s="124"/>
      <c r="T29" s="121"/>
    </row>
    <row r="30" spans="1:20" s="148" customFormat="1" ht="15.75">
      <c r="A30" s="149">
        <v>21</v>
      </c>
      <c r="B30" s="123" t="s">
        <v>42</v>
      </c>
      <c r="C30" s="119">
        <f aca="true" t="shared" si="5" ref="C30:C42">D30+E30+F30</f>
        <v>5</v>
      </c>
      <c r="D30" s="123">
        <v>4</v>
      </c>
      <c r="E30" s="123">
        <v>1</v>
      </c>
      <c r="F30" s="123"/>
      <c r="G30" s="120">
        <v>15000</v>
      </c>
      <c r="H30" s="119">
        <f aca="true" t="shared" si="6" ref="H30:H42">ROUND((D30+E30*1.3+F30*1.8)*65000+G30*C30,-2)</f>
        <v>419500</v>
      </c>
      <c r="I30" s="165"/>
      <c r="J30" s="165"/>
      <c r="K30" s="165"/>
      <c r="L30" s="166"/>
      <c r="M30" s="166"/>
      <c r="N30" s="165"/>
      <c r="O30" s="165"/>
      <c r="P30" s="165"/>
      <c r="Q30" s="165"/>
      <c r="R30" s="165"/>
      <c r="S30" s="165"/>
      <c r="T30" s="121"/>
    </row>
    <row r="31" spans="1:20" s="148" customFormat="1" ht="15.75">
      <c r="A31" s="149">
        <v>22</v>
      </c>
      <c r="B31" s="123" t="s">
        <v>43</v>
      </c>
      <c r="C31" s="123">
        <f t="shared" si="5"/>
        <v>5</v>
      </c>
      <c r="D31" s="123">
        <v>4</v>
      </c>
      <c r="E31" s="123">
        <v>1</v>
      </c>
      <c r="F31" s="123"/>
      <c r="G31" s="167">
        <v>15000</v>
      </c>
      <c r="H31" s="123">
        <f t="shared" si="6"/>
        <v>419500</v>
      </c>
      <c r="I31" s="168"/>
      <c r="J31" s="168" t="s">
        <v>12</v>
      </c>
      <c r="K31" s="168" t="s">
        <v>13</v>
      </c>
      <c r="L31" s="169" t="s">
        <v>14</v>
      </c>
      <c r="M31" s="169"/>
      <c r="N31" s="168"/>
      <c r="O31" s="168"/>
      <c r="P31" s="168"/>
      <c r="Q31" s="168"/>
      <c r="R31" s="168"/>
      <c r="S31" s="168"/>
      <c r="T31" s="170"/>
    </row>
    <row r="32" spans="1:20" s="148" customFormat="1" ht="15.75">
      <c r="A32" s="149">
        <v>23</v>
      </c>
      <c r="B32" s="119" t="s">
        <v>44</v>
      </c>
      <c r="C32" s="119">
        <f t="shared" si="5"/>
        <v>5</v>
      </c>
      <c r="D32" s="123">
        <v>4</v>
      </c>
      <c r="E32" s="123">
        <v>1</v>
      </c>
      <c r="F32" s="123"/>
      <c r="G32" s="120">
        <v>15000</v>
      </c>
      <c r="H32" s="119">
        <f t="shared" si="6"/>
        <v>419500</v>
      </c>
      <c r="I32" s="124"/>
      <c r="J32" s="124"/>
      <c r="K32" s="124"/>
      <c r="L32" s="147"/>
      <c r="M32" s="147"/>
      <c r="N32" s="124"/>
      <c r="O32" s="124"/>
      <c r="P32" s="124"/>
      <c r="Q32" s="124"/>
      <c r="R32" s="124"/>
      <c r="S32" s="124"/>
      <c r="T32" s="121"/>
    </row>
    <row r="33" spans="1:20" s="148" customFormat="1" ht="15.75">
      <c r="A33" s="149">
        <v>24</v>
      </c>
      <c r="B33" s="119" t="s">
        <v>45</v>
      </c>
      <c r="C33" s="119">
        <f t="shared" si="5"/>
        <v>5</v>
      </c>
      <c r="D33" s="123">
        <v>2</v>
      </c>
      <c r="E33" s="123">
        <v>3</v>
      </c>
      <c r="F33" s="123"/>
      <c r="G33" s="120">
        <v>15000</v>
      </c>
      <c r="H33" s="119">
        <f t="shared" si="6"/>
        <v>458500</v>
      </c>
      <c r="I33" s="124"/>
      <c r="J33" s="124"/>
      <c r="K33" s="124"/>
      <c r="L33" s="147"/>
      <c r="M33" s="147"/>
      <c r="N33" s="124"/>
      <c r="O33" s="124"/>
      <c r="P33" s="124"/>
      <c r="Q33" s="124"/>
      <c r="R33" s="124"/>
      <c r="S33" s="124"/>
      <c r="T33" s="121"/>
    </row>
    <row r="34" spans="1:20" s="148" customFormat="1" ht="15.75">
      <c r="A34" s="149">
        <v>25</v>
      </c>
      <c r="B34" s="119" t="s">
        <v>46</v>
      </c>
      <c r="C34" s="119">
        <f t="shared" si="5"/>
        <v>5</v>
      </c>
      <c r="D34" s="123">
        <v>3</v>
      </c>
      <c r="E34" s="123">
        <v>1</v>
      </c>
      <c r="F34" s="123">
        <v>1</v>
      </c>
      <c r="G34" s="120">
        <v>15000</v>
      </c>
      <c r="H34" s="119">
        <f t="shared" si="6"/>
        <v>471500</v>
      </c>
      <c r="I34" s="124"/>
      <c r="J34" s="124"/>
      <c r="K34" s="124"/>
      <c r="L34" s="147"/>
      <c r="M34" s="147"/>
      <c r="N34" s="124"/>
      <c r="O34" s="124"/>
      <c r="P34" s="124"/>
      <c r="Q34" s="124"/>
      <c r="R34" s="124"/>
      <c r="S34" s="124"/>
      <c r="T34" s="121"/>
    </row>
    <row r="35" spans="1:20" s="148" customFormat="1" ht="15.75">
      <c r="A35" s="149">
        <v>26</v>
      </c>
      <c r="B35" s="119" t="s">
        <v>47</v>
      </c>
      <c r="C35" s="119">
        <f t="shared" si="5"/>
        <v>2</v>
      </c>
      <c r="D35" s="123">
        <v>2</v>
      </c>
      <c r="E35" s="123"/>
      <c r="F35" s="123"/>
      <c r="G35" s="120">
        <v>15000</v>
      </c>
      <c r="H35" s="119">
        <f t="shared" si="6"/>
        <v>160000</v>
      </c>
      <c r="I35" s="124"/>
      <c r="J35" s="124"/>
      <c r="K35" s="124"/>
      <c r="L35" s="147"/>
      <c r="M35" s="147"/>
      <c r="N35" s="124"/>
      <c r="O35" s="124"/>
      <c r="P35" s="124"/>
      <c r="Q35" s="124"/>
      <c r="R35" s="124"/>
      <c r="S35" s="124"/>
      <c r="T35" s="121"/>
    </row>
    <row r="36" spans="1:20" s="148" customFormat="1" ht="15.75">
      <c r="A36" s="149">
        <v>27</v>
      </c>
      <c r="B36" s="119" t="s">
        <v>48</v>
      </c>
      <c r="C36" s="119">
        <f t="shared" si="5"/>
        <v>3</v>
      </c>
      <c r="D36" s="123">
        <v>3</v>
      </c>
      <c r="E36" s="123"/>
      <c r="F36" s="123"/>
      <c r="G36" s="120">
        <v>15000</v>
      </c>
      <c r="H36" s="119">
        <f t="shared" si="6"/>
        <v>240000</v>
      </c>
      <c r="I36" s="124"/>
      <c r="J36" s="124"/>
      <c r="K36" s="124"/>
      <c r="L36" s="147"/>
      <c r="M36" s="147"/>
      <c r="N36" s="124"/>
      <c r="O36" s="124"/>
      <c r="P36" s="124"/>
      <c r="Q36" s="124"/>
      <c r="R36" s="124"/>
      <c r="S36" s="124"/>
      <c r="T36" s="121"/>
    </row>
    <row r="37" spans="1:20" s="148" customFormat="1" ht="15.75">
      <c r="A37" s="149">
        <v>28</v>
      </c>
      <c r="B37" s="119" t="s">
        <v>49</v>
      </c>
      <c r="C37" s="119">
        <f t="shared" si="5"/>
        <v>3</v>
      </c>
      <c r="D37" s="123">
        <v>2</v>
      </c>
      <c r="E37" s="123">
        <v>1</v>
      </c>
      <c r="F37" s="123"/>
      <c r="G37" s="120">
        <v>15000</v>
      </c>
      <c r="H37" s="119">
        <f t="shared" si="6"/>
        <v>259500</v>
      </c>
      <c r="I37" s="124"/>
      <c r="J37" s="124"/>
      <c r="K37" s="124"/>
      <c r="L37" s="147"/>
      <c r="M37" s="147"/>
      <c r="N37" s="124"/>
      <c r="O37" s="124"/>
      <c r="P37" s="124"/>
      <c r="Q37" s="124"/>
      <c r="R37" s="124"/>
      <c r="S37" s="124"/>
      <c r="T37" s="121"/>
    </row>
    <row r="38" spans="1:20" s="148" customFormat="1" ht="15.75">
      <c r="A38" s="149">
        <v>29</v>
      </c>
      <c r="B38" s="119" t="s">
        <v>50</v>
      </c>
      <c r="C38" s="119">
        <f t="shared" si="5"/>
        <v>7</v>
      </c>
      <c r="D38" s="123">
        <v>5</v>
      </c>
      <c r="E38" s="123">
        <v>2</v>
      </c>
      <c r="F38" s="123"/>
      <c r="G38" s="120">
        <v>15000</v>
      </c>
      <c r="H38" s="119">
        <f t="shared" si="6"/>
        <v>599000</v>
      </c>
      <c r="I38" s="124"/>
      <c r="J38" s="124"/>
      <c r="K38" s="124"/>
      <c r="L38" s="147"/>
      <c r="M38" s="147"/>
      <c r="N38" s="124"/>
      <c r="O38" s="124"/>
      <c r="P38" s="124"/>
      <c r="Q38" s="124"/>
      <c r="R38" s="124"/>
      <c r="S38" s="124"/>
      <c r="T38" s="121"/>
    </row>
    <row r="39" spans="1:20" s="148" customFormat="1" ht="15.75">
      <c r="A39" s="149">
        <v>30</v>
      </c>
      <c r="B39" s="119" t="s">
        <v>51</v>
      </c>
      <c r="C39" s="119">
        <f t="shared" si="5"/>
        <v>5</v>
      </c>
      <c r="D39" s="123">
        <v>2</v>
      </c>
      <c r="E39" s="123">
        <v>3</v>
      </c>
      <c r="F39" s="123"/>
      <c r="G39" s="120">
        <v>15000</v>
      </c>
      <c r="H39" s="119">
        <f t="shared" si="6"/>
        <v>458500</v>
      </c>
      <c r="I39" s="124"/>
      <c r="J39" s="124"/>
      <c r="K39" s="124"/>
      <c r="L39" s="147"/>
      <c r="M39" s="147"/>
      <c r="N39" s="124"/>
      <c r="O39" s="124"/>
      <c r="P39" s="124"/>
      <c r="Q39" s="124"/>
      <c r="R39" s="124"/>
      <c r="S39" s="124"/>
      <c r="T39" s="121"/>
    </row>
    <row r="40" spans="1:20" s="148" customFormat="1" ht="15.75">
      <c r="A40" s="149">
        <v>31</v>
      </c>
      <c r="B40" s="119" t="s">
        <v>52</v>
      </c>
      <c r="C40" s="119">
        <f t="shared" si="5"/>
        <v>5</v>
      </c>
      <c r="D40" s="123">
        <v>4</v>
      </c>
      <c r="E40" s="123">
        <v>0</v>
      </c>
      <c r="F40" s="123">
        <v>1</v>
      </c>
      <c r="G40" s="120">
        <v>15000</v>
      </c>
      <c r="H40" s="119">
        <f t="shared" si="6"/>
        <v>452000</v>
      </c>
      <c r="I40" s="124"/>
      <c r="J40" s="124"/>
      <c r="K40" s="124"/>
      <c r="L40" s="147"/>
      <c r="M40" s="147"/>
      <c r="N40" s="124"/>
      <c r="O40" s="124"/>
      <c r="P40" s="124"/>
      <c r="Q40" s="124"/>
      <c r="R40" s="124"/>
      <c r="S40" s="124"/>
      <c r="T40" s="121"/>
    </row>
    <row r="41" spans="1:20" s="148" customFormat="1" ht="15.75">
      <c r="A41" s="149">
        <v>32</v>
      </c>
      <c r="B41" s="119" t="s">
        <v>53</v>
      </c>
      <c r="C41" s="119">
        <f t="shared" si="5"/>
        <v>6</v>
      </c>
      <c r="D41" s="123">
        <v>3</v>
      </c>
      <c r="E41" s="123">
        <v>3</v>
      </c>
      <c r="F41" s="123"/>
      <c r="G41" s="120">
        <v>15000</v>
      </c>
      <c r="H41" s="119">
        <f t="shared" si="6"/>
        <v>538500</v>
      </c>
      <c r="I41" s="124"/>
      <c r="J41" s="124"/>
      <c r="K41" s="124"/>
      <c r="L41" s="147"/>
      <c r="M41" s="147"/>
      <c r="N41" s="124"/>
      <c r="O41" s="124"/>
      <c r="P41" s="124"/>
      <c r="Q41" s="124"/>
      <c r="R41" s="124"/>
      <c r="S41" s="124"/>
      <c r="T41" s="121"/>
    </row>
    <row r="42" spans="1:20" s="148" customFormat="1" ht="15.75">
      <c r="A42" s="149">
        <v>33</v>
      </c>
      <c r="B42" s="119" t="s">
        <v>54</v>
      </c>
      <c r="C42" s="119">
        <f t="shared" si="5"/>
        <v>6</v>
      </c>
      <c r="D42" s="123">
        <v>4</v>
      </c>
      <c r="E42" s="123">
        <v>2</v>
      </c>
      <c r="F42" s="123"/>
      <c r="G42" s="120">
        <v>15000</v>
      </c>
      <c r="H42" s="119">
        <f t="shared" si="6"/>
        <v>519000</v>
      </c>
      <c r="I42" s="124"/>
      <c r="J42" s="147">
        <v>25000</v>
      </c>
      <c r="K42" s="147">
        <v>32500</v>
      </c>
      <c r="L42" s="147">
        <v>45000</v>
      </c>
      <c r="M42" s="147"/>
      <c r="N42" s="147">
        <v>37500</v>
      </c>
      <c r="O42" s="147">
        <v>48800</v>
      </c>
      <c r="P42" s="147">
        <v>67500</v>
      </c>
      <c r="Q42" s="124"/>
      <c r="R42" s="124"/>
      <c r="S42" s="124"/>
      <c r="T42" s="121"/>
    </row>
    <row r="43" spans="1:20" s="148" customFormat="1" ht="15.75">
      <c r="A43" s="149">
        <v>34</v>
      </c>
      <c r="B43" s="123" t="s">
        <v>62</v>
      </c>
      <c r="C43" s="119">
        <f aca="true" t="shared" si="7" ref="C43:C50">D43+E43+F43</f>
        <v>2</v>
      </c>
      <c r="D43" s="123">
        <v>2</v>
      </c>
      <c r="E43" s="123"/>
      <c r="F43" s="123"/>
      <c r="G43" s="120">
        <v>15000</v>
      </c>
      <c r="H43" s="119">
        <f aca="true" t="shared" si="8" ref="H43:H50">ROUND((D43+E43*1.3+F43*1.8)*65000+G43*C43,-2)</f>
        <v>160000</v>
      </c>
      <c r="I43" s="124"/>
      <c r="J43" s="124"/>
      <c r="K43" s="124"/>
      <c r="L43" s="147"/>
      <c r="M43" s="147"/>
      <c r="N43" s="124"/>
      <c r="O43" s="124"/>
      <c r="P43" s="124"/>
      <c r="Q43" s="124"/>
      <c r="R43" s="124"/>
      <c r="S43" s="124"/>
      <c r="T43" s="121"/>
    </row>
    <row r="44" spans="1:20" s="148" customFormat="1" ht="15.75">
      <c r="A44" s="149">
        <v>35</v>
      </c>
      <c r="B44" s="119" t="s">
        <v>61</v>
      </c>
      <c r="C44" s="119">
        <f t="shared" si="7"/>
        <v>3</v>
      </c>
      <c r="D44" s="123">
        <v>0</v>
      </c>
      <c r="E44" s="123">
        <v>3</v>
      </c>
      <c r="F44" s="123"/>
      <c r="G44" s="120">
        <v>15000</v>
      </c>
      <c r="H44" s="119">
        <f t="shared" si="8"/>
        <v>298500</v>
      </c>
      <c r="I44" s="124"/>
      <c r="J44" s="124" t="s">
        <v>12</v>
      </c>
      <c r="K44" s="124" t="s">
        <v>13</v>
      </c>
      <c r="L44" s="147" t="s">
        <v>14</v>
      </c>
      <c r="M44" s="147"/>
      <c r="N44" s="124"/>
      <c r="O44" s="124"/>
      <c r="P44" s="124"/>
      <c r="Q44" s="124"/>
      <c r="R44" s="124"/>
      <c r="S44" s="124"/>
      <c r="T44" s="121"/>
    </row>
    <row r="45" spans="1:20" s="148" customFormat="1" ht="15.75">
      <c r="A45" s="149">
        <v>36</v>
      </c>
      <c r="B45" s="119" t="s">
        <v>55</v>
      </c>
      <c r="C45" s="119">
        <f t="shared" si="7"/>
        <v>4</v>
      </c>
      <c r="D45" s="123">
        <v>2</v>
      </c>
      <c r="E45" s="123">
        <v>2</v>
      </c>
      <c r="F45" s="123"/>
      <c r="G45" s="120">
        <v>15000</v>
      </c>
      <c r="H45" s="119">
        <f t="shared" si="8"/>
        <v>359000</v>
      </c>
      <c r="I45" s="124"/>
      <c r="J45" s="124"/>
      <c r="K45" s="124"/>
      <c r="L45" s="147"/>
      <c r="M45" s="147"/>
      <c r="N45" s="124"/>
      <c r="O45" s="124"/>
      <c r="P45" s="124"/>
      <c r="Q45" s="124"/>
      <c r="R45" s="124"/>
      <c r="S45" s="124"/>
      <c r="T45" s="121"/>
    </row>
    <row r="46" spans="1:20" s="148" customFormat="1" ht="15.75">
      <c r="A46" s="149">
        <v>37</v>
      </c>
      <c r="B46" s="119" t="s">
        <v>56</v>
      </c>
      <c r="C46" s="119">
        <f t="shared" si="7"/>
        <v>3</v>
      </c>
      <c r="D46" s="123">
        <v>2</v>
      </c>
      <c r="E46" s="123">
        <v>1</v>
      </c>
      <c r="F46" s="123"/>
      <c r="G46" s="120">
        <v>15000</v>
      </c>
      <c r="H46" s="119">
        <f t="shared" si="8"/>
        <v>259500</v>
      </c>
      <c r="I46" s="124"/>
      <c r="J46" s="124"/>
      <c r="K46" s="124"/>
      <c r="L46" s="147"/>
      <c r="M46" s="147"/>
      <c r="N46" s="124"/>
      <c r="O46" s="124"/>
      <c r="P46" s="124"/>
      <c r="Q46" s="124"/>
      <c r="R46" s="124"/>
      <c r="S46" s="124"/>
      <c r="T46" s="121"/>
    </row>
    <row r="47" spans="1:20" s="148" customFormat="1" ht="15.75">
      <c r="A47" s="149">
        <v>38</v>
      </c>
      <c r="B47" s="119" t="s">
        <v>57</v>
      </c>
      <c r="C47" s="119">
        <f t="shared" si="7"/>
        <v>5</v>
      </c>
      <c r="D47" s="123">
        <v>3</v>
      </c>
      <c r="E47" s="123">
        <v>2</v>
      </c>
      <c r="F47" s="123"/>
      <c r="G47" s="120">
        <v>15000</v>
      </c>
      <c r="H47" s="119">
        <f t="shared" si="8"/>
        <v>439000</v>
      </c>
      <c r="I47" s="124"/>
      <c r="J47" s="124"/>
      <c r="K47" s="124"/>
      <c r="L47" s="147"/>
      <c r="M47" s="147"/>
      <c r="N47" s="124"/>
      <c r="O47" s="124"/>
      <c r="P47" s="124"/>
      <c r="Q47" s="124"/>
      <c r="R47" s="124"/>
      <c r="S47" s="124"/>
      <c r="T47" s="121"/>
    </row>
    <row r="48" spans="1:20" s="148" customFormat="1" ht="15.75">
      <c r="A48" s="149">
        <v>39</v>
      </c>
      <c r="B48" s="119" t="s">
        <v>58</v>
      </c>
      <c r="C48" s="119">
        <f t="shared" si="7"/>
        <v>3</v>
      </c>
      <c r="D48" s="123">
        <v>3</v>
      </c>
      <c r="E48" s="123">
        <v>0</v>
      </c>
      <c r="F48" s="123"/>
      <c r="G48" s="120">
        <v>15000</v>
      </c>
      <c r="H48" s="119">
        <f t="shared" si="8"/>
        <v>240000</v>
      </c>
      <c r="I48" s="124"/>
      <c r="J48" s="124"/>
      <c r="K48" s="124"/>
      <c r="L48" s="147"/>
      <c r="M48" s="147"/>
      <c r="N48" s="124"/>
      <c r="O48" s="124"/>
      <c r="P48" s="124"/>
      <c r="Q48" s="124"/>
      <c r="R48" s="124"/>
      <c r="S48" s="124"/>
      <c r="T48" s="121"/>
    </row>
    <row r="49" spans="1:20" s="148" customFormat="1" ht="15.75">
      <c r="A49" s="149">
        <v>40</v>
      </c>
      <c r="B49" s="119" t="s">
        <v>59</v>
      </c>
      <c r="C49" s="119">
        <f t="shared" si="7"/>
        <v>6</v>
      </c>
      <c r="D49" s="123">
        <v>4</v>
      </c>
      <c r="E49" s="123">
        <v>1</v>
      </c>
      <c r="F49" s="123">
        <v>1</v>
      </c>
      <c r="G49" s="120">
        <v>15000</v>
      </c>
      <c r="H49" s="119">
        <f t="shared" si="8"/>
        <v>551500</v>
      </c>
      <c r="I49" s="124"/>
      <c r="J49" s="124"/>
      <c r="K49" s="124"/>
      <c r="L49" s="147"/>
      <c r="M49" s="147"/>
      <c r="N49" s="124"/>
      <c r="O49" s="124"/>
      <c r="P49" s="124"/>
      <c r="Q49" s="124"/>
      <c r="R49" s="124"/>
      <c r="S49" s="124"/>
      <c r="T49" s="121"/>
    </row>
    <row r="50" spans="1:20" s="148" customFormat="1" ht="15.75">
      <c r="A50" s="149">
        <v>41</v>
      </c>
      <c r="B50" s="119" t="s">
        <v>60</v>
      </c>
      <c r="C50" s="119">
        <f t="shared" si="7"/>
        <v>5</v>
      </c>
      <c r="D50" s="123">
        <v>5</v>
      </c>
      <c r="E50" s="123">
        <v>0</v>
      </c>
      <c r="F50" s="123"/>
      <c r="G50" s="120">
        <v>15000</v>
      </c>
      <c r="H50" s="119">
        <f t="shared" si="8"/>
        <v>400000</v>
      </c>
      <c r="I50" s="124"/>
      <c r="J50" s="124"/>
      <c r="K50" s="124"/>
      <c r="L50" s="147"/>
      <c r="M50" s="147"/>
      <c r="N50" s="124"/>
      <c r="O50" s="124"/>
      <c r="P50" s="124"/>
      <c r="Q50" s="124"/>
      <c r="R50" s="124"/>
      <c r="S50" s="124"/>
      <c r="T50" s="121"/>
    </row>
    <row r="51" spans="1:20" s="148" customFormat="1" ht="15.75">
      <c r="A51" s="149">
        <v>42</v>
      </c>
      <c r="B51" s="119" t="s">
        <v>63</v>
      </c>
      <c r="C51" s="119">
        <f aca="true" t="shared" si="9" ref="C51:C56">D51+E51+F51</f>
        <v>4</v>
      </c>
      <c r="D51" s="123">
        <v>4</v>
      </c>
      <c r="E51" s="123"/>
      <c r="F51" s="123"/>
      <c r="G51" s="120">
        <v>15000</v>
      </c>
      <c r="H51" s="119">
        <f aca="true" t="shared" si="10" ref="H51:H56">ROUND((D51+E51*1.3+F51*1.8)*65000+G51*C51,-2)</f>
        <v>320000</v>
      </c>
      <c r="I51" s="124"/>
      <c r="J51" s="124" t="s">
        <v>12</v>
      </c>
      <c r="K51" s="124" t="s">
        <v>13</v>
      </c>
      <c r="L51" s="147" t="s">
        <v>14</v>
      </c>
      <c r="M51" s="147"/>
      <c r="N51" s="124"/>
      <c r="O51" s="124"/>
      <c r="P51" s="124"/>
      <c r="Q51" s="124"/>
      <c r="R51" s="124"/>
      <c r="S51" s="124"/>
      <c r="T51" s="121"/>
    </row>
    <row r="52" spans="1:20" s="148" customFormat="1" ht="15.75">
      <c r="A52" s="149">
        <v>43</v>
      </c>
      <c r="B52" s="119" t="s">
        <v>64</v>
      </c>
      <c r="C52" s="119">
        <f t="shared" si="9"/>
        <v>6</v>
      </c>
      <c r="D52" s="123">
        <v>4</v>
      </c>
      <c r="E52" s="123">
        <v>2</v>
      </c>
      <c r="F52" s="123"/>
      <c r="G52" s="120">
        <v>15000</v>
      </c>
      <c r="H52" s="119">
        <f t="shared" si="10"/>
        <v>519000</v>
      </c>
      <c r="I52" s="124"/>
      <c r="J52" s="124"/>
      <c r="K52" s="124"/>
      <c r="L52" s="147"/>
      <c r="M52" s="147"/>
      <c r="N52" s="124"/>
      <c r="O52" s="124"/>
      <c r="P52" s="124"/>
      <c r="Q52" s="124"/>
      <c r="R52" s="124"/>
      <c r="S52" s="124"/>
      <c r="T52" s="121"/>
    </row>
    <row r="53" spans="1:20" s="148" customFormat="1" ht="15.75">
      <c r="A53" s="149">
        <v>44</v>
      </c>
      <c r="B53" s="119" t="s">
        <v>65</v>
      </c>
      <c r="C53" s="119">
        <f t="shared" si="9"/>
        <v>6</v>
      </c>
      <c r="D53" s="123">
        <v>3</v>
      </c>
      <c r="E53" s="123">
        <v>2</v>
      </c>
      <c r="F53" s="123">
        <v>1</v>
      </c>
      <c r="G53" s="120">
        <v>15000</v>
      </c>
      <c r="H53" s="119">
        <f t="shared" si="10"/>
        <v>571000</v>
      </c>
      <c r="I53" s="124"/>
      <c r="J53" s="124"/>
      <c r="K53" s="124"/>
      <c r="L53" s="147"/>
      <c r="M53" s="147"/>
      <c r="N53" s="124"/>
      <c r="O53" s="124"/>
      <c r="P53" s="124"/>
      <c r="Q53" s="124"/>
      <c r="R53" s="124"/>
      <c r="S53" s="124"/>
      <c r="T53" s="121"/>
    </row>
    <row r="54" spans="1:20" s="148" customFormat="1" ht="15.75">
      <c r="A54" s="149">
        <v>45</v>
      </c>
      <c r="B54" s="119" t="s">
        <v>68</v>
      </c>
      <c r="C54" s="119">
        <f t="shared" si="9"/>
        <v>5</v>
      </c>
      <c r="D54" s="123">
        <v>3</v>
      </c>
      <c r="E54" s="123">
        <v>2</v>
      </c>
      <c r="F54" s="123"/>
      <c r="G54" s="120">
        <v>15000</v>
      </c>
      <c r="H54" s="119">
        <f t="shared" si="10"/>
        <v>439000</v>
      </c>
      <c r="I54" s="124"/>
      <c r="J54" s="124"/>
      <c r="K54" s="124"/>
      <c r="L54" s="147"/>
      <c r="M54" s="147"/>
      <c r="N54" s="124"/>
      <c r="O54" s="124"/>
      <c r="P54" s="124"/>
      <c r="Q54" s="124"/>
      <c r="R54" s="124"/>
      <c r="S54" s="124"/>
      <c r="T54" s="121"/>
    </row>
    <row r="55" spans="1:20" s="148" customFormat="1" ht="15.75">
      <c r="A55" s="149">
        <v>46</v>
      </c>
      <c r="B55" s="119" t="s">
        <v>66</v>
      </c>
      <c r="C55" s="119">
        <f t="shared" si="9"/>
        <v>4</v>
      </c>
      <c r="D55" s="123">
        <v>4</v>
      </c>
      <c r="E55" s="123"/>
      <c r="F55" s="123"/>
      <c r="G55" s="120">
        <v>15000</v>
      </c>
      <c r="H55" s="119">
        <f t="shared" si="10"/>
        <v>320000</v>
      </c>
      <c r="I55" s="124"/>
      <c r="J55" s="124"/>
      <c r="K55" s="124"/>
      <c r="L55" s="147"/>
      <c r="M55" s="147"/>
      <c r="N55" s="124"/>
      <c r="O55" s="124"/>
      <c r="P55" s="124"/>
      <c r="Q55" s="124"/>
      <c r="R55" s="124"/>
      <c r="S55" s="124"/>
      <c r="T55" s="121"/>
    </row>
    <row r="56" spans="1:20" s="148" customFormat="1" ht="15.75">
      <c r="A56" s="149">
        <v>47</v>
      </c>
      <c r="B56" s="119" t="s">
        <v>67</v>
      </c>
      <c r="C56" s="119">
        <f t="shared" si="9"/>
        <v>6</v>
      </c>
      <c r="D56" s="123">
        <v>3</v>
      </c>
      <c r="E56" s="123">
        <v>3</v>
      </c>
      <c r="F56" s="123"/>
      <c r="G56" s="120">
        <v>15000</v>
      </c>
      <c r="H56" s="119">
        <f t="shared" si="10"/>
        <v>538500</v>
      </c>
      <c r="I56" s="124"/>
      <c r="J56" s="124"/>
      <c r="K56" s="124"/>
      <c r="L56" s="147"/>
      <c r="M56" s="147"/>
      <c r="N56" s="124"/>
      <c r="O56" s="124"/>
      <c r="P56" s="124"/>
      <c r="Q56" s="124"/>
      <c r="R56" s="124"/>
      <c r="S56" s="124"/>
      <c r="T56" s="121"/>
    </row>
    <row r="57" spans="1:20" s="148" customFormat="1" ht="15.75">
      <c r="A57" s="149">
        <v>48</v>
      </c>
      <c r="B57" s="123" t="s">
        <v>69</v>
      </c>
      <c r="C57" s="119">
        <f>D57+E57+F57</f>
        <v>6</v>
      </c>
      <c r="D57" s="123">
        <v>5</v>
      </c>
      <c r="E57" s="123">
        <v>1</v>
      </c>
      <c r="F57" s="123"/>
      <c r="G57" s="120">
        <v>15000</v>
      </c>
      <c r="H57" s="119">
        <f>ROUND((D57+E57*1.3+F57*1.8)*65000+G57*C57,-2)</f>
        <v>499500</v>
      </c>
      <c r="I57" s="124"/>
      <c r="J57" s="124"/>
      <c r="K57" s="124"/>
      <c r="L57" s="147"/>
      <c r="M57" s="147"/>
      <c r="N57" s="124"/>
      <c r="O57" s="124"/>
      <c r="P57" s="124"/>
      <c r="Q57" s="124"/>
      <c r="R57" s="124"/>
      <c r="S57" s="124"/>
      <c r="T57" s="121"/>
    </row>
    <row r="58" spans="1:20" s="148" customFormat="1" ht="15.75">
      <c r="A58" s="149">
        <v>49</v>
      </c>
      <c r="B58" s="119" t="s">
        <v>70</v>
      </c>
      <c r="C58" s="119">
        <f>D58+E58+F58</f>
        <v>9</v>
      </c>
      <c r="D58" s="123">
        <v>5</v>
      </c>
      <c r="E58" s="123">
        <v>3</v>
      </c>
      <c r="F58" s="123">
        <v>1</v>
      </c>
      <c r="G58" s="120">
        <v>15000</v>
      </c>
      <c r="H58" s="119">
        <f>ROUND((D58+E58*1.3+F58*1.8)*65000+G58*C58,-2)</f>
        <v>830500</v>
      </c>
      <c r="I58" s="124"/>
      <c r="J58" s="124" t="s">
        <v>12</v>
      </c>
      <c r="K58" s="124" t="s">
        <v>13</v>
      </c>
      <c r="L58" s="147" t="s">
        <v>14</v>
      </c>
      <c r="M58" s="147"/>
      <c r="N58" s="124"/>
      <c r="O58" s="124"/>
      <c r="P58" s="124"/>
      <c r="Q58" s="124"/>
      <c r="R58" s="124"/>
      <c r="S58" s="124"/>
      <c r="T58" s="121"/>
    </row>
    <row r="59" spans="1:20" s="148" customFormat="1" ht="15.75">
      <c r="A59" s="149">
        <v>50</v>
      </c>
      <c r="B59" s="119" t="s">
        <v>71</v>
      </c>
      <c r="C59" s="119">
        <f>D59+E59+F59</f>
        <v>11</v>
      </c>
      <c r="D59" s="123">
        <v>9</v>
      </c>
      <c r="E59" s="123">
        <v>2</v>
      </c>
      <c r="F59" s="123"/>
      <c r="G59" s="120">
        <v>15000</v>
      </c>
      <c r="H59" s="119">
        <f>ROUND((D59+E59*1.3+F59*1.8)*65000+G59*C59,-2)</f>
        <v>919000</v>
      </c>
      <c r="I59" s="124"/>
      <c r="J59" s="124"/>
      <c r="K59" s="124"/>
      <c r="L59" s="147"/>
      <c r="M59" s="147"/>
      <c r="N59" s="124"/>
      <c r="O59" s="124"/>
      <c r="P59" s="124"/>
      <c r="Q59" s="124"/>
      <c r="R59" s="124"/>
      <c r="S59" s="124"/>
      <c r="T59" s="121"/>
    </row>
    <row r="60" spans="1:20" s="148" customFormat="1" ht="15.75">
      <c r="A60" s="149">
        <v>51</v>
      </c>
      <c r="B60" s="119" t="s">
        <v>72</v>
      </c>
      <c r="C60" s="119">
        <f>D60+E60+F60</f>
        <v>1</v>
      </c>
      <c r="D60" s="123"/>
      <c r="E60" s="123">
        <v>1</v>
      </c>
      <c r="F60" s="123"/>
      <c r="G60" s="120">
        <v>15000</v>
      </c>
      <c r="H60" s="119">
        <f>ROUND((D60+E60*1.3+F60*1.8)*65000+G60*C60,-2)</f>
        <v>99500</v>
      </c>
      <c r="I60" s="124"/>
      <c r="J60" s="124"/>
      <c r="K60" s="124"/>
      <c r="L60" s="147"/>
      <c r="M60" s="147"/>
      <c r="N60" s="124"/>
      <c r="O60" s="124"/>
      <c r="P60" s="124"/>
      <c r="Q60" s="124"/>
      <c r="R60" s="124"/>
      <c r="S60" s="124"/>
      <c r="T60" s="121"/>
    </row>
    <row r="61" spans="1:20" s="148" customFormat="1" ht="15.75">
      <c r="A61" s="149">
        <v>52</v>
      </c>
      <c r="B61" s="119" t="s">
        <v>73</v>
      </c>
      <c r="C61" s="119">
        <f>D61+E61+F61</f>
        <v>3</v>
      </c>
      <c r="D61" s="123">
        <v>1</v>
      </c>
      <c r="E61" s="123">
        <v>2</v>
      </c>
      <c r="F61" s="123"/>
      <c r="G61" s="120">
        <v>15000</v>
      </c>
      <c r="H61" s="119">
        <f>ROUND((D61+E61*1.3+F61*1.8)*65000+G61*C61,-2)</f>
        <v>279000</v>
      </c>
      <c r="I61" s="165"/>
      <c r="J61" s="165"/>
      <c r="K61" s="165"/>
      <c r="L61" s="166"/>
      <c r="M61" s="166"/>
      <c r="N61" s="165"/>
      <c r="O61" s="165"/>
      <c r="P61" s="165"/>
      <c r="Q61" s="165"/>
      <c r="R61" s="165"/>
      <c r="S61" s="165"/>
      <c r="T61" s="121"/>
    </row>
    <row r="62" spans="1:20" s="148" customFormat="1" ht="15.75">
      <c r="A62" s="149">
        <v>53</v>
      </c>
      <c r="B62" s="123" t="s">
        <v>78</v>
      </c>
      <c r="C62" s="123">
        <f aca="true" t="shared" si="11" ref="C62:C67">D62+E62+F62</f>
        <v>5</v>
      </c>
      <c r="D62" s="123">
        <v>3</v>
      </c>
      <c r="E62" s="123">
        <v>2</v>
      </c>
      <c r="F62" s="123"/>
      <c r="G62" s="167">
        <v>15000</v>
      </c>
      <c r="H62" s="123">
        <f aca="true" t="shared" si="12" ref="H62:H67">ROUND((D62+E62*1.3+F62*1.8)*65000+G62*C62,-2)</f>
        <v>439000</v>
      </c>
      <c r="I62" s="168"/>
      <c r="J62" s="168"/>
      <c r="K62" s="168"/>
      <c r="L62" s="169"/>
      <c r="M62" s="169"/>
      <c r="N62" s="168"/>
      <c r="O62" s="168"/>
      <c r="P62" s="168"/>
      <c r="Q62" s="168"/>
      <c r="R62" s="168"/>
      <c r="S62" s="168"/>
      <c r="T62" s="170"/>
    </row>
    <row r="63" spans="1:20" s="148" customFormat="1" ht="15.75">
      <c r="A63" s="149">
        <v>54</v>
      </c>
      <c r="B63" s="119" t="s">
        <v>74</v>
      </c>
      <c r="C63" s="119">
        <f t="shared" si="11"/>
        <v>5</v>
      </c>
      <c r="D63" s="123">
        <v>3</v>
      </c>
      <c r="E63" s="123">
        <v>2</v>
      </c>
      <c r="F63" s="123"/>
      <c r="G63" s="120">
        <v>15000</v>
      </c>
      <c r="H63" s="119">
        <f t="shared" si="12"/>
        <v>439000</v>
      </c>
      <c r="I63" s="124"/>
      <c r="J63" s="124" t="s">
        <v>12</v>
      </c>
      <c r="K63" s="124" t="s">
        <v>13</v>
      </c>
      <c r="L63" s="147" t="s">
        <v>14</v>
      </c>
      <c r="M63" s="147"/>
      <c r="N63" s="124"/>
      <c r="O63" s="124"/>
      <c r="P63" s="124"/>
      <c r="Q63" s="124"/>
      <c r="R63" s="124"/>
      <c r="S63" s="124"/>
      <c r="T63" s="121"/>
    </row>
    <row r="64" spans="1:20" s="148" customFormat="1" ht="15.75">
      <c r="A64" s="149">
        <v>55</v>
      </c>
      <c r="B64" s="119" t="s">
        <v>75</v>
      </c>
      <c r="C64" s="119">
        <f t="shared" si="11"/>
        <v>5</v>
      </c>
      <c r="D64" s="123">
        <v>3</v>
      </c>
      <c r="E64" s="123">
        <v>2</v>
      </c>
      <c r="F64" s="123"/>
      <c r="G64" s="120">
        <v>15000</v>
      </c>
      <c r="H64" s="119">
        <f t="shared" si="12"/>
        <v>439000</v>
      </c>
      <c r="I64" s="124"/>
      <c r="J64" s="124"/>
      <c r="K64" s="124"/>
      <c r="L64" s="147"/>
      <c r="M64" s="147"/>
      <c r="N64" s="124"/>
      <c r="O64" s="124"/>
      <c r="P64" s="124"/>
      <c r="Q64" s="124"/>
      <c r="R64" s="124"/>
      <c r="S64" s="124"/>
      <c r="T64" s="121"/>
    </row>
    <row r="65" spans="1:20" s="148" customFormat="1" ht="15.75">
      <c r="A65" s="149">
        <v>56</v>
      </c>
      <c r="B65" s="119" t="s">
        <v>76</v>
      </c>
      <c r="C65" s="119">
        <f t="shared" si="11"/>
        <v>5</v>
      </c>
      <c r="D65" s="123">
        <v>3</v>
      </c>
      <c r="E65" s="123">
        <v>1</v>
      </c>
      <c r="F65" s="123">
        <v>1</v>
      </c>
      <c r="G65" s="120">
        <v>15000</v>
      </c>
      <c r="H65" s="119">
        <f t="shared" si="12"/>
        <v>471500</v>
      </c>
      <c r="I65" s="124"/>
      <c r="J65" s="124"/>
      <c r="K65" s="124"/>
      <c r="L65" s="147"/>
      <c r="M65" s="147"/>
      <c r="N65" s="124"/>
      <c r="O65" s="124"/>
      <c r="P65" s="124"/>
      <c r="Q65" s="124"/>
      <c r="R65" s="124"/>
      <c r="S65" s="124"/>
      <c r="T65" s="121"/>
    </row>
    <row r="66" spans="1:20" s="148" customFormat="1" ht="15.75">
      <c r="A66" s="149">
        <v>57</v>
      </c>
      <c r="B66" s="119" t="s">
        <v>77</v>
      </c>
      <c r="C66" s="119">
        <f t="shared" si="11"/>
        <v>5</v>
      </c>
      <c r="D66" s="123">
        <v>4</v>
      </c>
      <c r="E66" s="123">
        <v>1</v>
      </c>
      <c r="F66" s="123"/>
      <c r="G66" s="120">
        <v>15000</v>
      </c>
      <c r="H66" s="119">
        <f t="shared" si="12"/>
        <v>419500</v>
      </c>
      <c r="I66" s="124"/>
      <c r="J66" s="124"/>
      <c r="K66" s="124"/>
      <c r="L66" s="147"/>
      <c r="M66" s="147"/>
      <c r="N66" s="124"/>
      <c r="O66" s="124"/>
      <c r="P66" s="124"/>
      <c r="Q66" s="124"/>
      <c r="R66" s="124"/>
      <c r="S66" s="124"/>
      <c r="T66" s="121"/>
    </row>
    <row r="67" spans="1:20" s="148" customFormat="1" ht="15.75">
      <c r="A67" s="149">
        <v>58</v>
      </c>
      <c r="B67" s="153" t="s">
        <v>79</v>
      </c>
      <c r="C67" s="119">
        <f t="shared" si="11"/>
        <v>6</v>
      </c>
      <c r="D67" s="154">
        <v>5</v>
      </c>
      <c r="E67" s="154">
        <v>1</v>
      </c>
      <c r="F67" s="154"/>
      <c r="G67" s="154">
        <v>15000</v>
      </c>
      <c r="H67" s="119">
        <f t="shared" si="12"/>
        <v>499500</v>
      </c>
      <c r="I67" s="124"/>
      <c r="J67" s="124"/>
      <c r="K67" s="124"/>
      <c r="L67" s="147"/>
      <c r="M67" s="147"/>
      <c r="N67" s="124"/>
      <c r="O67" s="124"/>
      <c r="P67" s="124"/>
      <c r="Q67" s="124"/>
      <c r="R67" s="124"/>
      <c r="S67" s="124"/>
      <c r="T67" s="121"/>
    </row>
    <row r="68" spans="1:20" s="148" customFormat="1" ht="15.75">
      <c r="A68" s="149">
        <v>59</v>
      </c>
      <c r="B68" s="118" t="s">
        <v>85</v>
      </c>
      <c r="C68" s="119">
        <f aca="true" t="shared" si="13" ref="C68:C73">D68+E68+F68</f>
        <v>7</v>
      </c>
      <c r="D68" s="119">
        <v>5</v>
      </c>
      <c r="E68" s="119">
        <v>2</v>
      </c>
      <c r="F68" s="119"/>
      <c r="G68" s="120">
        <v>15000</v>
      </c>
      <c r="H68" s="119">
        <f aca="true" t="shared" si="14" ref="H68:H73">ROUND((D68*1.5+E68*1.3*1.5+F68*1.8*1.5)*65000+G68*C68,-2)</f>
        <v>846000</v>
      </c>
      <c r="I68" s="121"/>
      <c r="J68" s="122"/>
      <c r="K68" s="122"/>
      <c r="L68" s="124"/>
      <c r="M68" s="124"/>
      <c r="N68" s="124"/>
      <c r="O68" s="124"/>
      <c r="P68" s="124"/>
      <c r="Q68" s="124"/>
      <c r="R68" s="124"/>
      <c r="S68" s="124"/>
      <c r="T68" s="121"/>
    </row>
    <row r="69" spans="1:20" s="148" customFormat="1" ht="15.75">
      <c r="A69" s="149">
        <v>60</v>
      </c>
      <c r="B69" s="118" t="s">
        <v>86</v>
      </c>
      <c r="C69" s="119">
        <f t="shared" si="13"/>
        <v>7</v>
      </c>
      <c r="D69" s="123">
        <v>5</v>
      </c>
      <c r="E69" s="123">
        <v>2</v>
      </c>
      <c r="F69" s="123"/>
      <c r="G69" s="120">
        <v>15000</v>
      </c>
      <c r="H69" s="119">
        <f t="shared" si="14"/>
        <v>846000</v>
      </c>
      <c r="I69" s="121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1"/>
    </row>
    <row r="70" spans="1:20" s="148" customFormat="1" ht="15.75">
      <c r="A70" s="149">
        <v>61</v>
      </c>
      <c r="B70" s="118" t="s">
        <v>87</v>
      </c>
      <c r="C70" s="119">
        <f t="shared" si="13"/>
        <v>7</v>
      </c>
      <c r="D70" s="123">
        <v>4</v>
      </c>
      <c r="E70" s="123">
        <v>2</v>
      </c>
      <c r="F70" s="123">
        <v>1</v>
      </c>
      <c r="G70" s="120">
        <v>15000</v>
      </c>
      <c r="H70" s="119">
        <f t="shared" si="14"/>
        <v>924000</v>
      </c>
      <c r="I70" s="121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1"/>
    </row>
    <row r="71" spans="1:20" s="148" customFormat="1" ht="15.75">
      <c r="A71" s="149">
        <v>62</v>
      </c>
      <c r="B71" s="118" t="s">
        <v>88</v>
      </c>
      <c r="C71" s="119">
        <f t="shared" si="13"/>
        <v>3</v>
      </c>
      <c r="D71" s="123">
        <v>2</v>
      </c>
      <c r="E71" s="123">
        <v>1</v>
      </c>
      <c r="F71" s="123"/>
      <c r="G71" s="120">
        <v>15000</v>
      </c>
      <c r="H71" s="119">
        <f t="shared" si="14"/>
        <v>366800</v>
      </c>
      <c r="I71" s="121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1"/>
    </row>
    <row r="72" spans="1:20" s="148" customFormat="1" ht="15.75">
      <c r="A72" s="149">
        <v>63</v>
      </c>
      <c r="B72" s="118" t="s">
        <v>89</v>
      </c>
      <c r="C72" s="119">
        <f t="shared" si="13"/>
        <v>7</v>
      </c>
      <c r="D72" s="123">
        <v>5</v>
      </c>
      <c r="E72" s="123">
        <v>2</v>
      </c>
      <c r="F72" s="123"/>
      <c r="G72" s="120">
        <v>15000</v>
      </c>
      <c r="H72" s="119">
        <f t="shared" si="14"/>
        <v>846000</v>
      </c>
      <c r="I72" s="121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1"/>
    </row>
    <row r="73" spans="1:20" s="148" customFormat="1" ht="15.75">
      <c r="A73" s="149">
        <v>64</v>
      </c>
      <c r="B73" s="118" t="s">
        <v>91</v>
      </c>
      <c r="C73" s="119">
        <f t="shared" si="13"/>
        <v>4</v>
      </c>
      <c r="D73" s="119">
        <v>3</v>
      </c>
      <c r="E73" s="119">
        <v>1</v>
      </c>
      <c r="F73" s="119"/>
      <c r="G73" s="120">
        <v>15000</v>
      </c>
      <c r="H73" s="119">
        <f t="shared" si="14"/>
        <v>479300</v>
      </c>
      <c r="I73" s="121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1"/>
    </row>
    <row r="74" spans="1:20" s="148" customFormat="1" ht="15.75">
      <c r="A74" s="149">
        <v>65</v>
      </c>
      <c r="B74" s="118" t="s">
        <v>92</v>
      </c>
      <c r="C74" s="119">
        <f aca="true" t="shared" si="15" ref="C74:C84">D74+E74+F74</f>
        <v>4</v>
      </c>
      <c r="D74" s="119">
        <v>3</v>
      </c>
      <c r="E74" s="119">
        <v>1</v>
      </c>
      <c r="F74" s="119"/>
      <c r="G74" s="120">
        <v>15000</v>
      </c>
      <c r="H74" s="119">
        <f aca="true" t="shared" si="16" ref="H74:H86">ROUND((D74*1.5+E74*1.3*1.5+F74*1.8*1.5)*65000+G74*C74,-2)</f>
        <v>479300</v>
      </c>
      <c r="I74" s="121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1"/>
    </row>
    <row r="75" spans="1:20" s="148" customFormat="1" ht="15.75">
      <c r="A75" s="149">
        <v>66</v>
      </c>
      <c r="B75" s="118" t="s">
        <v>93</v>
      </c>
      <c r="C75" s="119">
        <f t="shared" si="15"/>
        <v>4</v>
      </c>
      <c r="D75" s="119">
        <v>3</v>
      </c>
      <c r="E75" s="119">
        <v>1</v>
      </c>
      <c r="F75" s="119"/>
      <c r="G75" s="120">
        <v>15000</v>
      </c>
      <c r="H75" s="119">
        <f t="shared" si="16"/>
        <v>479300</v>
      </c>
      <c r="I75" s="121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1"/>
    </row>
    <row r="76" spans="1:20" s="148" customFormat="1" ht="15.75">
      <c r="A76" s="149">
        <v>67</v>
      </c>
      <c r="B76" s="118" t="s">
        <v>94</v>
      </c>
      <c r="C76" s="119">
        <f t="shared" si="15"/>
        <v>4</v>
      </c>
      <c r="D76" s="119">
        <v>3</v>
      </c>
      <c r="E76" s="119">
        <v>1</v>
      </c>
      <c r="F76" s="119"/>
      <c r="G76" s="120">
        <v>15000</v>
      </c>
      <c r="H76" s="119">
        <f t="shared" si="16"/>
        <v>479300</v>
      </c>
      <c r="I76" s="121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1"/>
    </row>
    <row r="77" spans="1:20" s="148" customFormat="1" ht="15.75">
      <c r="A77" s="149">
        <v>68</v>
      </c>
      <c r="B77" s="118" t="s">
        <v>95</v>
      </c>
      <c r="C77" s="119">
        <f t="shared" si="15"/>
        <v>5</v>
      </c>
      <c r="D77" s="119">
        <v>2</v>
      </c>
      <c r="E77" s="119">
        <v>2</v>
      </c>
      <c r="F77" s="119">
        <v>1</v>
      </c>
      <c r="G77" s="120">
        <v>15000</v>
      </c>
      <c r="H77" s="119">
        <f t="shared" si="16"/>
        <v>699000</v>
      </c>
      <c r="I77" s="121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1"/>
    </row>
    <row r="78" spans="1:20" s="148" customFormat="1" ht="15.75">
      <c r="A78" s="149">
        <v>69</v>
      </c>
      <c r="B78" s="118" t="s">
        <v>96</v>
      </c>
      <c r="C78" s="119">
        <f t="shared" si="15"/>
        <v>4</v>
      </c>
      <c r="D78" s="119">
        <v>4</v>
      </c>
      <c r="E78" s="119"/>
      <c r="F78" s="119"/>
      <c r="G78" s="120">
        <v>15000</v>
      </c>
      <c r="H78" s="119">
        <f t="shared" si="16"/>
        <v>450000</v>
      </c>
      <c r="I78" s="121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1"/>
    </row>
    <row r="79" spans="1:20" s="148" customFormat="1" ht="15.75">
      <c r="A79" s="149">
        <v>70</v>
      </c>
      <c r="B79" s="118" t="s">
        <v>211</v>
      </c>
      <c r="C79" s="119">
        <f t="shared" si="15"/>
        <v>6</v>
      </c>
      <c r="D79" s="119">
        <v>4</v>
      </c>
      <c r="E79" s="119">
        <v>2</v>
      </c>
      <c r="F79" s="119"/>
      <c r="G79" s="120">
        <v>15000</v>
      </c>
      <c r="H79" s="119">
        <f t="shared" si="16"/>
        <v>733500</v>
      </c>
      <c r="I79" s="121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1"/>
    </row>
    <row r="80" spans="1:20" s="148" customFormat="1" ht="15.75">
      <c r="A80" s="149">
        <v>71</v>
      </c>
      <c r="B80" s="118" t="s">
        <v>97</v>
      </c>
      <c r="C80" s="119">
        <f t="shared" si="15"/>
        <v>5</v>
      </c>
      <c r="D80" s="119">
        <v>4</v>
      </c>
      <c r="E80" s="119">
        <v>1</v>
      </c>
      <c r="F80" s="119"/>
      <c r="G80" s="120">
        <v>15000</v>
      </c>
      <c r="H80" s="119">
        <f t="shared" si="16"/>
        <v>591800</v>
      </c>
      <c r="I80" s="121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1"/>
    </row>
    <row r="81" spans="1:20" s="148" customFormat="1" ht="15.75">
      <c r="A81" s="149">
        <v>72</v>
      </c>
      <c r="B81" s="118" t="s">
        <v>98</v>
      </c>
      <c r="C81" s="119">
        <f t="shared" si="15"/>
        <v>5</v>
      </c>
      <c r="D81" s="119">
        <v>3</v>
      </c>
      <c r="E81" s="119">
        <v>2</v>
      </c>
      <c r="F81" s="119"/>
      <c r="G81" s="120">
        <v>15000</v>
      </c>
      <c r="H81" s="119">
        <f t="shared" si="16"/>
        <v>621000</v>
      </c>
      <c r="I81" s="121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1"/>
    </row>
    <row r="82" spans="1:20" s="148" customFormat="1" ht="15.75">
      <c r="A82" s="149">
        <v>73</v>
      </c>
      <c r="B82" s="118" t="s">
        <v>99</v>
      </c>
      <c r="C82" s="119">
        <f t="shared" si="15"/>
        <v>5</v>
      </c>
      <c r="D82" s="119">
        <v>1</v>
      </c>
      <c r="E82" s="119">
        <v>4</v>
      </c>
      <c r="F82" s="119"/>
      <c r="G82" s="120">
        <v>15000</v>
      </c>
      <c r="H82" s="119">
        <f t="shared" si="16"/>
        <v>679500</v>
      </c>
      <c r="I82" s="121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1"/>
    </row>
    <row r="83" spans="1:20" s="148" customFormat="1" ht="15.75">
      <c r="A83" s="149">
        <v>74</v>
      </c>
      <c r="B83" s="118" t="s">
        <v>100</v>
      </c>
      <c r="C83" s="119">
        <f t="shared" si="15"/>
        <v>2</v>
      </c>
      <c r="D83" s="119">
        <v>2</v>
      </c>
      <c r="E83" s="119"/>
      <c r="F83" s="119"/>
      <c r="G83" s="120">
        <v>15000</v>
      </c>
      <c r="H83" s="119">
        <f t="shared" si="16"/>
        <v>225000</v>
      </c>
      <c r="I83" s="121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1"/>
    </row>
    <row r="84" spans="1:20" s="148" customFormat="1" ht="15.75">
      <c r="A84" s="149">
        <v>75</v>
      </c>
      <c r="B84" s="118" t="s">
        <v>101</v>
      </c>
      <c r="C84" s="119">
        <f t="shared" si="15"/>
        <v>6</v>
      </c>
      <c r="D84" s="123">
        <v>4</v>
      </c>
      <c r="E84" s="123">
        <v>2</v>
      </c>
      <c r="F84" s="123"/>
      <c r="G84" s="120">
        <v>15000</v>
      </c>
      <c r="H84" s="119">
        <f t="shared" si="16"/>
        <v>733500</v>
      </c>
      <c r="I84" s="121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1"/>
    </row>
    <row r="85" spans="1:20" s="148" customFormat="1" ht="15.75">
      <c r="A85" s="149">
        <v>76</v>
      </c>
      <c r="B85" s="118" t="s">
        <v>102</v>
      </c>
      <c r="C85" s="119">
        <f>D85+E85+F85</f>
        <v>4</v>
      </c>
      <c r="D85" s="123">
        <v>3</v>
      </c>
      <c r="E85" s="123">
        <v>1</v>
      </c>
      <c r="F85" s="123"/>
      <c r="G85" s="120">
        <v>15000</v>
      </c>
      <c r="H85" s="119">
        <f t="shared" si="16"/>
        <v>479300</v>
      </c>
      <c r="I85" s="121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1"/>
    </row>
    <row r="86" spans="1:20" s="148" customFormat="1" ht="16.5" thickBot="1">
      <c r="A86" s="149">
        <v>77</v>
      </c>
      <c r="B86" s="118" t="s">
        <v>103</v>
      </c>
      <c r="C86" s="119">
        <f>D86+E86+F86</f>
        <v>4</v>
      </c>
      <c r="D86" s="123">
        <v>3</v>
      </c>
      <c r="E86" s="123"/>
      <c r="F86" s="123">
        <v>1</v>
      </c>
      <c r="G86" s="120">
        <v>15000</v>
      </c>
      <c r="H86" s="119">
        <f t="shared" si="16"/>
        <v>528000</v>
      </c>
      <c r="I86" s="121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1"/>
    </row>
    <row r="87" spans="1:20" s="148" customFormat="1" ht="16.5" thickBot="1">
      <c r="A87" s="161">
        <f>A86</f>
        <v>77</v>
      </c>
      <c r="B87" s="155" t="s">
        <v>9</v>
      </c>
      <c r="C87" s="156">
        <f aca="true" t="shared" si="17" ref="C87:H87">SUM(C10:C86)</f>
        <v>371</v>
      </c>
      <c r="D87" s="156">
        <f t="shared" si="17"/>
        <v>251</v>
      </c>
      <c r="E87" s="156">
        <f t="shared" si="17"/>
        <v>108</v>
      </c>
      <c r="F87" s="156">
        <f t="shared" si="17"/>
        <v>12</v>
      </c>
      <c r="G87" s="156">
        <f t="shared" si="17"/>
        <v>1155000</v>
      </c>
      <c r="H87" s="156">
        <f t="shared" si="17"/>
        <v>35854100</v>
      </c>
      <c r="I87" s="156">
        <f aca="true" t="shared" si="18" ref="I87:S87">SUM(I62:I67)</f>
        <v>0</v>
      </c>
      <c r="J87" s="156">
        <f t="shared" si="18"/>
        <v>0</v>
      </c>
      <c r="K87" s="156">
        <f t="shared" si="18"/>
        <v>0</v>
      </c>
      <c r="L87" s="156">
        <f t="shared" si="18"/>
        <v>0</v>
      </c>
      <c r="M87" s="156">
        <f t="shared" si="18"/>
        <v>0</v>
      </c>
      <c r="N87" s="156">
        <f t="shared" si="18"/>
        <v>0</v>
      </c>
      <c r="O87" s="156">
        <f t="shared" si="18"/>
        <v>0</v>
      </c>
      <c r="P87" s="156">
        <f t="shared" si="18"/>
        <v>0</v>
      </c>
      <c r="Q87" s="156">
        <f t="shared" si="18"/>
        <v>0</v>
      </c>
      <c r="R87" s="156">
        <f t="shared" si="18"/>
        <v>0</v>
      </c>
      <c r="S87" s="156">
        <f t="shared" si="18"/>
        <v>0</v>
      </c>
      <c r="T87" s="157">
        <f>SUM(T62:T66)</f>
        <v>0</v>
      </c>
    </row>
    <row r="88" spans="12:13" ht="15.75" thickTop="1">
      <c r="L88" s="6"/>
      <c r="M88" s="6"/>
    </row>
    <row r="89" spans="1:20" s="131" customFormat="1" ht="18.75">
      <c r="A89" s="163"/>
      <c r="B89" s="134"/>
      <c r="C89" s="134"/>
      <c r="D89" s="134"/>
      <c r="E89" s="134"/>
      <c r="F89" s="335" t="s">
        <v>33</v>
      </c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</row>
    <row r="90" spans="1:20" s="131" customFormat="1" ht="18.75">
      <c r="A90" s="164"/>
      <c r="B90" s="136" t="s">
        <v>31</v>
      </c>
      <c r="C90" s="135"/>
      <c r="D90" s="135"/>
      <c r="E90" s="135"/>
      <c r="F90" s="336" t="s">
        <v>32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</row>
    <row r="95" ht="15">
      <c r="H95" s="7"/>
    </row>
    <row r="97" ht="15">
      <c r="G97" s="7"/>
    </row>
  </sheetData>
  <sheetProtection/>
  <mergeCells count="10">
    <mergeCell ref="A4:T4"/>
    <mergeCell ref="A5:T5"/>
    <mergeCell ref="F89:T89"/>
    <mergeCell ref="F90:T90"/>
    <mergeCell ref="H8:H9"/>
    <mergeCell ref="A8:A9"/>
    <mergeCell ref="C8:C9"/>
    <mergeCell ref="G8:G9"/>
    <mergeCell ref="T8:T9"/>
    <mergeCell ref="B8:B9"/>
  </mergeCells>
  <printOptions/>
  <pageMargins left="0.5" right="0.23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1"/>
  <sheetViews>
    <sheetView zoomScalePageLayoutView="0" workbookViewId="0" topLeftCell="A164">
      <selection activeCell="I165" sqref="I165"/>
    </sheetView>
  </sheetViews>
  <sheetFormatPr defaultColWidth="9.140625" defaultRowHeight="15"/>
  <cols>
    <col min="1" max="1" width="9.28125" style="162" customWidth="1"/>
    <col min="2" max="2" width="28.57421875" style="0" customWidth="1"/>
    <col min="3" max="3" width="11.421875" style="0" hidden="1" customWidth="1"/>
    <col min="4" max="4" width="13.7109375" style="0" hidden="1" customWidth="1"/>
    <col min="5" max="6" width="14.00390625" style="0" hidden="1" customWidth="1"/>
    <col min="7" max="7" width="14.421875" style="0" hidden="1" customWidth="1"/>
    <col min="8" max="8" width="28.00390625" style="0" customWidth="1"/>
    <col min="9" max="9" width="17.7109375" style="0" customWidth="1"/>
    <col min="10" max="10" width="15.421875" style="0" customWidth="1"/>
  </cols>
  <sheetData>
    <row r="1" spans="1:10" ht="16.5">
      <c r="A1" s="201" t="s">
        <v>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6.5">
      <c r="A2" s="201" t="s">
        <v>30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>
      <c r="A3" s="201"/>
      <c r="B3" s="10"/>
      <c r="C3" s="10"/>
      <c r="D3" s="10"/>
      <c r="E3" s="10"/>
      <c r="F3" s="10"/>
      <c r="G3" s="10"/>
      <c r="H3" s="10"/>
      <c r="I3" s="10"/>
      <c r="J3" s="10"/>
    </row>
    <row r="4" spans="1:10" ht="19.5">
      <c r="A4" s="345" t="s">
        <v>220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9.5">
      <c r="A5" s="345" t="s">
        <v>219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9.5" thickBot="1">
      <c r="A6" s="238" t="s">
        <v>200</v>
      </c>
      <c r="B6" s="163"/>
      <c r="C6" s="163"/>
      <c r="D6" s="163"/>
      <c r="E6" s="163"/>
      <c r="F6" s="163"/>
      <c r="G6" s="163"/>
      <c r="H6" s="163"/>
      <c r="I6" s="12"/>
      <c r="J6" s="12"/>
    </row>
    <row r="7" spans="1:10" ht="16.5" thickTop="1">
      <c r="A7" s="380" t="s">
        <v>0</v>
      </c>
      <c r="B7" s="382" t="s">
        <v>10</v>
      </c>
      <c r="C7" s="382" t="s">
        <v>7</v>
      </c>
      <c r="D7" s="237" t="s">
        <v>1</v>
      </c>
      <c r="E7" s="237" t="s">
        <v>2</v>
      </c>
      <c r="F7" s="237" t="s">
        <v>3</v>
      </c>
      <c r="G7" s="377" t="s">
        <v>8</v>
      </c>
      <c r="H7" s="377" t="s">
        <v>202</v>
      </c>
      <c r="I7" s="382" t="s">
        <v>4</v>
      </c>
      <c r="J7" s="383" t="s">
        <v>15</v>
      </c>
    </row>
    <row r="8" spans="1:10" ht="15.75">
      <c r="A8" s="381"/>
      <c r="B8" s="378"/>
      <c r="C8" s="378"/>
      <c r="D8" s="236">
        <v>65000</v>
      </c>
      <c r="E8" s="235" t="s">
        <v>5</v>
      </c>
      <c r="F8" s="235" t="s">
        <v>6</v>
      </c>
      <c r="G8" s="378"/>
      <c r="H8" s="379"/>
      <c r="I8" s="378"/>
      <c r="J8" s="384"/>
    </row>
    <row r="9" spans="1:10" ht="15.75">
      <c r="A9" s="22">
        <v>1</v>
      </c>
      <c r="B9" s="14" t="s">
        <v>16</v>
      </c>
      <c r="C9" s="4">
        <f aca="true" t="shared" si="0" ref="C9:C40">D9+E9+F9</f>
        <v>5</v>
      </c>
      <c r="D9" s="4">
        <v>3</v>
      </c>
      <c r="E9" s="4">
        <v>1</v>
      </c>
      <c r="F9" s="4">
        <v>1</v>
      </c>
      <c r="G9" s="15">
        <v>15000</v>
      </c>
      <c r="H9" s="220">
        <v>4002215002230</v>
      </c>
      <c r="I9" s="4">
        <v>471500</v>
      </c>
      <c r="J9" s="1"/>
    </row>
    <row r="10" spans="1:10" ht="15.75">
      <c r="A10" s="23">
        <v>2</v>
      </c>
      <c r="B10" s="16" t="s">
        <v>17</v>
      </c>
      <c r="C10" s="4">
        <f t="shared" si="0"/>
        <v>7</v>
      </c>
      <c r="D10" s="16">
        <v>5</v>
      </c>
      <c r="E10" s="16">
        <v>2</v>
      </c>
      <c r="F10" s="16"/>
      <c r="G10" s="15">
        <v>15000</v>
      </c>
      <c r="H10" s="220">
        <v>4002215003130</v>
      </c>
      <c r="I10" s="4">
        <v>599000</v>
      </c>
      <c r="J10" s="1"/>
    </row>
    <row r="11" spans="1:10" ht="15.75">
      <c r="A11" s="23">
        <v>3</v>
      </c>
      <c r="B11" s="16" t="s">
        <v>18</v>
      </c>
      <c r="C11" s="4">
        <f t="shared" si="0"/>
        <v>4</v>
      </c>
      <c r="D11" s="16">
        <v>2</v>
      </c>
      <c r="E11" s="16">
        <v>2</v>
      </c>
      <c r="F11" s="16"/>
      <c r="G11" s="15">
        <v>15000</v>
      </c>
      <c r="H11" s="220">
        <v>4002215006542</v>
      </c>
      <c r="I11" s="4">
        <v>359000</v>
      </c>
      <c r="J11" s="1"/>
    </row>
    <row r="12" spans="1:10" ht="15.75">
      <c r="A12" s="23">
        <v>4</v>
      </c>
      <c r="B12" s="16" t="s">
        <v>19</v>
      </c>
      <c r="C12" s="4">
        <f t="shared" si="0"/>
        <v>8</v>
      </c>
      <c r="D12" s="16">
        <v>5</v>
      </c>
      <c r="E12" s="16">
        <v>2</v>
      </c>
      <c r="F12" s="16">
        <v>1</v>
      </c>
      <c r="G12" s="15">
        <v>15000</v>
      </c>
      <c r="H12" s="240">
        <v>4002215008207</v>
      </c>
      <c r="I12" s="4">
        <v>731000</v>
      </c>
      <c r="J12" s="1"/>
    </row>
    <row r="13" spans="1:10" ht="15.75">
      <c r="A13" s="23">
        <v>5</v>
      </c>
      <c r="B13" s="16" t="s">
        <v>21</v>
      </c>
      <c r="C13" s="4">
        <f t="shared" si="0"/>
        <v>1</v>
      </c>
      <c r="D13" s="16">
        <v>1</v>
      </c>
      <c r="E13" s="16"/>
      <c r="F13" s="16"/>
      <c r="G13" s="15">
        <v>15000</v>
      </c>
      <c r="H13" s="220">
        <v>4002215002269</v>
      </c>
      <c r="I13" s="4">
        <v>80000</v>
      </c>
      <c r="J13" s="1"/>
    </row>
    <row r="14" spans="1:10" ht="15.75">
      <c r="A14" s="23">
        <v>6</v>
      </c>
      <c r="B14" s="16" t="s">
        <v>20</v>
      </c>
      <c r="C14" s="4">
        <f t="shared" si="0"/>
        <v>5</v>
      </c>
      <c r="D14" s="16">
        <v>4</v>
      </c>
      <c r="E14" s="16">
        <v>1</v>
      </c>
      <c r="F14" s="16"/>
      <c r="G14" s="15">
        <v>15000</v>
      </c>
      <c r="H14" s="220">
        <v>4002215002252</v>
      </c>
      <c r="I14" s="4">
        <v>419500</v>
      </c>
      <c r="J14" s="1"/>
    </row>
    <row r="15" spans="1:10" ht="15.75">
      <c r="A15" s="23">
        <v>7</v>
      </c>
      <c r="B15" s="4" t="s">
        <v>23</v>
      </c>
      <c r="C15" s="4">
        <f t="shared" si="0"/>
        <v>7</v>
      </c>
      <c r="D15" s="16">
        <v>6</v>
      </c>
      <c r="E15" s="16">
        <v>1</v>
      </c>
      <c r="F15" s="16"/>
      <c r="G15" s="15">
        <v>15000</v>
      </c>
      <c r="H15" s="220">
        <v>4002215002390</v>
      </c>
      <c r="I15" s="4">
        <v>579500</v>
      </c>
      <c r="J15" s="1"/>
    </row>
    <row r="16" spans="1:10" ht="15.75">
      <c r="A16" s="23">
        <v>8</v>
      </c>
      <c r="B16" s="4" t="s">
        <v>24</v>
      </c>
      <c r="C16" s="4">
        <f t="shared" si="0"/>
        <v>4</v>
      </c>
      <c r="D16" s="16"/>
      <c r="E16" s="16">
        <v>4</v>
      </c>
      <c r="F16" s="16"/>
      <c r="G16" s="15">
        <v>15000</v>
      </c>
      <c r="H16" s="220">
        <v>4002215002410</v>
      </c>
      <c r="I16" s="4">
        <v>398000</v>
      </c>
      <c r="J16" s="1"/>
    </row>
    <row r="17" spans="1:10" ht="15.75">
      <c r="A17" s="23">
        <v>9</v>
      </c>
      <c r="B17" s="17" t="s">
        <v>27</v>
      </c>
      <c r="C17" s="4">
        <f t="shared" si="0"/>
        <v>7</v>
      </c>
      <c r="D17" s="16">
        <v>5</v>
      </c>
      <c r="E17" s="16">
        <v>2</v>
      </c>
      <c r="F17" s="16"/>
      <c r="G17" s="15">
        <v>15000</v>
      </c>
      <c r="H17" s="220">
        <v>4002215003827</v>
      </c>
      <c r="I17" s="4">
        <v>599000</v>
      </c>
      <c r="J17" s="1"/>
    </row>
    <row r="18" spans="1:10" ht="15.75">
      <c r="A18" s="23">
        <v>10</v>
      </c>
      <c r="B18" s="17" t="s">
        <v>25</v>
      </c>
      <c r="C18" s="4">
        <f t="shared" si="0"/>
        <v>7</v>
      </c>
      <c r="D18" s="16">
        <v>5</v>
      </c>
      <c r="E18" s="16">
        <v>1</v>
      </c>
      <c r="F18" s="16">
        <v>1</v>
      </c>
      <c r="G18" s="15">
        <v>15000</v>
      </c>
      <c r="H18" s="240">
        <v>4002215008220</v>
      </c>
      <c r="I18" s="4">
        <v>631500</v>
      </c>
      <c r="J18" s="1"/>
    </row>
    <row r="19" spans="1:10" ht="15.75">
      <c r="A19" s="23">
        <v>11</v>
      </c>
      <c r="B19" s="17" t="s">
        <v>26</v>
      </c>
      <c r="C19" s="4">
        <f t="shared" si="0"/>
        <v>5</v>
      </c>
      <c r="D19" s="16">
        <v>4</v>
      </c>
      <c r="E19" s="16"/>
      <c r="F19" s="16">
        <v>1</v>
      </c>
      <c r="G19" s="15">
        <v>15000</v>
      </c>
      <c r="H19" s="220">
        <v>4002215002404</v>
      </c>
      <c r="I19" s="4">
        <v>452000</v>
      </c>
      <c r="J19" s="1"/>
    </row>
    <row r="20" spans="1:10" ht="15.75">
      <c r="A20" s="23">
        <v>12</v>
      </c>
      <c r="B20" s="16" t="s">
        <v>34</v>
      </c>
      <c r="C20" s="4">
        <f t="shared" si="0"/>
        <v>3</v>
      </c>
      <c r="D20" s="16">
        <v>2</v>
      </c>
      <c r="E20" s="16">
        <v>1</v>
      </c>
      <c r="F20" s="16"/>
      <c r="G20" s="15">
        <v>15000</v>
      </c>
      <c r="H20" s="220">
        <v>4002215002462</v>
      </c>
      <c r="I20" s="4">
        <v>259500</v>
      </c>
      <c r="J20" s="1"/>
    </row>
    <row r="21" spans="1:10" ht="15.75">
      <c r="A21" s="23">
        <v>13</v>
      </c>
      <c r="B21" s="4" t="s">
        <v>35</v>
      </c>
      <c r="C21" s="4">
        <f t="shared" si="0"/>
        <v>4</v>
      </c>
      <c r="D21" s="16">
        <v>3</v>
      </c>
      <c r="E21" s="16">
        <v>1</v>
      </c>
      <c r="F21" s="16"/>
      <c r="G21" s="15">
        <v>15000</v>
      </c>
      <c r="H21" s="220">
        <v>4002215002587</v>
      </c>
      <c r="I21" s="4">
        <v>339500</v>
      </c>
      <c r="J21" s="1"/>
    </row>
    <row r="22" spans="1:10" ht="15.75">
      <c r="A22" s="23">
        <v>14</v>
      </c>
      <c r="B22" s="4" t="s">
        <v>36</v>
      </c>
      <c r="C22" s="4">
        <f t="shared" si="0"/>
        <v>5</v>
      </c>
      <c r="D22" s="16">
        <v>3</v>
      </c>
      <c r="E22" s="16">
        <v>1</v>
      </c>
      <c r="F22" s="16">
        <v>1</v>
      </c>
      <c r="G22" s="15">
        <v>15000</v>
      </c>
      <c r="H22" s="220">
        <v>4002215002433</v>
      </c>
      <c r="I22" s="4">
        <v>471500</v>
      </c>
      <c r="J22" s="1"/>
    </row>
    <row r="23" spans="1:10" ht="15.75">
      <c r="A23" s="23">
        <v>15</v>
      </c>
      <c r="B23" s="17" t="s">
        <v>37</v>
      </c>
      <c r="C23" s="4">
        <f t="shared" si="0"/>
        <v>3</v>
      </c>
      <c r="D23" s="16">
        <v>3</v>
      </c>
      <c r="E23" s="16"/>
      <c r="F23" s="16"/>
      <c r="G23" s="15">
        <v>15000</v>
      </c>
      <c r="H23" s="220">
        <v>4002215002440</v>
      </c>
      <c r="I23" s="4">
        <v>240000</v>
      </c>
      <c r="J23" s="1"/>
    </row>
    <row r="24" spans="1:10" ht="15.75">
      <c r="A24" s="23">
        <v>16</v>
      </c>
      <c r="B24" s="17" t="s">
        <v>38</v>
      </c>
      <c r="C24" s="4">
        <f t="shared" si="0"/>
        <v>2</v>
      </c>
      <c r="D24" s="16"/>
      <c r="E24" s="16">
        <v>2</v>
      </c>
      <c r="F24" s="16"/>
      <c r="G24" s="15">
        <v>15000</v>
      </c>
      <c r="H24" s="220">
        <v>4002215003719</v>
      </c>
      <c r="I24" s="4">
        <v>199000</v>
      </c>
      <c r="J24" s="1"/>
    </row>
    <row r="25" spans="1:10" ht="15.75">
      <c r="A25" s="23">
        <v>17</v>
      </c>
      <c r="B25" s="17" t="s">
        <v>39</v>
      </c>
      <c r="C25" s="4">
        <f t="shared" si="0"/>
        <v>5</v>
      </c>
      <c r="D25" s="16">
        <v>3</v>
      </c>
      <c r="E25" s="16">
        <v>1</v>
      </c>
      <c r="F25" s="16">
        <v>1</v>
      </c>
      <c r="G25" s="15">
        <v>15000</v>
      </c>
      <c r="H25" s="220">
        <v>4002215002456</v>
      </c>
      <c r="I25" s="4">
        <v>471500</v>
      </c>
      <c r="J25" s="1"/>
    </row>
    <row r="26" spans="1:10" ht="15.75">
      <c r="A26" s="23">
        <v>18</v>
      </c>
      <c r="B26" s="17" t="s">
        <v>40</v>
      </c>
      <c r="C26" s="4">
        <f t="shared" si="0"/>
        <v>3</v>
      </c>
      <c r="D26" s="16">
        <v>1</v>
      </c>
      <c r="E26" s="16">
        <v>2</v>
      </c>
      <c r="F26" s="16"/>
      <c r="G26" s="15">
        <v>15000</v>
      </c>
      <c r="H26" s="220">
        <v>4002215003182</v>
      </c>
      <c r="I26" s="4">
        <v>279000</v>
      </c>
      <c r="J26" s="1"/>
    </row>
    <row r="27" spans="1:10" ht="15.75">
      <c r="A27" s="23">
        <v>19</v>
      </c>
      <c r="B27" s="17" t="s">
        <v>41</v>
      </c>
      <c r="C27" s="4">
        <f t="shared" si="0"/>
        <v>5</v>
      </c>
      <c r="D27" s="16">
        <v>5</v>
      </c>
      <c r="E27" s="16"/>
      <c r="F27" s="16"/>
      <c r="G27" s="15">
        <v>15000</v>
      </c>
      <c r="H27" s="220">
        <v>4002215003226</v>
      </c>
      <c r="I27" s="4">
        <v>400000</v>
      </c>
      <c r="J27" s="1"/>
    </row>
    <row r="28" spans="1:10" ht="15.75">
      <c r="A28" s="23">
        <v>20</v>
      </c>
      <c r="B28" s="16" t="s">
        <v>42</v>
      </c>
      <c r="C28" s="4">
        <f t="shared" si="0"/>
        <v>5</v>
      </c>
      <c r="D28" s="16">
        <v>3</v>
      </c>
      <c r="E28" s="16">
        <v>2</v>
      </c>
      <c r="F28" s="16"/>
      <c r="G28" s="15">
        <v>15000</v>
      </c>
      <c r="H28" s="220">
        <v>4002215002217</v>
      </c>
      <c r="I28" s="4">
        <v>439000</v>
      </c>
      <c r="J28" s="1"/>
    </row>
    <row r="29" spans="1:10" ht="15.75">
      <c r="A29" s="23">
        <v>21</v>
      </c>
      <c r="B29" s="4" t="s">
        <v>43</v>
      </c>
      <c r="C29" s="4">
        <f t="shared" si="0"/>
        <v>5</v>
      </c>
      <c r="D29" s="16">
        <v>3</v>
      </c>
      <c r="E29" s="16">
        <v>1</v>
      </c>
      <c r="F29" s="16">
        <v>1</v>
      </c>
      <c r="G29" s="15">
        <v>15000</v>
      </c>
      <c r="H29" s="220">
        <v>4002215002150</v>
      </c>
      <c r="I29" s="4">
        <v>471500</v>
      </c>
      <c r="J29" s="1"/>
    </row>
    <row r="30" spans="1:10" ht="15.75">
      <c r="A30" s="23">
        <v>22</v>
      </c>
      <c r="B30" s="4" t="s">
        <v>44</v>
      </c>
      <c r="C30" s="4">
        <f t="shared" si="0"/>
        <v>5</v>
      </c>
      <c r="D30" s="16">
        <v>3</v>
      </c>
      <c r="E30" s="16">
        <v>2</v>
      </c>
      <c r="F30" s="16"/>
      <c r="G30" s="15">
        <v>15000</v>
      </c>
      <c r="H30" s="220">
        <v>4002215002088</v>
      </c>
      <c r="I30" s="4">
        <v>439000</v>
      </c>
      <c r="J30" s="1"/>
    </row>
    <row r="31" spans="1:10" ht="15.75">
      <c r="A31" s="23">
        <v>23</v>
      </c>
      <c r="B31" s="4" t="s">
        <v>45</v>
      </c>
      <c r="C31" s="4">
        <f t="shared" si="0"/>
        <v>5</v>
      </c>
      <c r="D31" s="16">
        <v>3</v>
      </c>
      <c r="E31" s="16">
        <v>1</v>
      </c>
      <c r="F31" s="16">
        <v>1</v>
      </c>
      <c r="G31" s="15">
        <v>15000</v>
      </c>
      <c r="H31" s="220">
        <v>4002215002121</v>
      </c>
      <c r="I31" s="4">
        <v>471500</v>
      </c>
      <c r="J31" s="1"/>
    </row>
    <row r="32" spans="1:10" ht="15.75">
      <c r="A32" s="23">
        <v>24</v>
      </c>
      <c r="B32" s="4" t="s">
        <v>46</v>
      </c>
      <c r="C32" s="4">
        <f t="shared" si="0"/>
        <v>5</v>
      </c>
      <c r="D32" s="16">
        <v>4</v>
      </c>
      <c r="E32" s="16">
        <v>1</v>
      </c>
      <c r="F32" s="16"/>
      <c r="G32" s="15">
        <v>15000</v>
      </c>
      <c r="H32" s="220">
        <v>4002215003731</v>
      </c>
      <c r="I32" s="4">
        <v>419500</v>
      </c>
      <c r="J32" s="1"/>
    </row>
    <row r="33" spans="1:10" ht="15.75">
      <c r="A33" s="23">
        <v>25</v>
      </c>
      <c r="B33" s="4" t="s">
        <v>47</v>
      </c>
      <c r="C33" s="4">
        <f t="shared" si="0"/>
        <v>2</v>
      </c>
      <c r="D33" s="16">
        <v>2</v>
      </c>
      <c r="E33" s="16"/>
      <c r="F33" s="16"/>
      <c r="G33" s="15">
        <v>15000</v>
      </c>
      <c r="H33" s="220">
        <v>4002215002196</v>
      </c>
      <c r="I33" s="4">
        <v>160000</v>
      </c>
      <c r="J33" s="1"/>
    </row>
    <row r="34" spans="1:10" ht="15.75">
      <c r="A34" s="23">
        <v>26</v>
      </c>
      <c r="B34" s="4" t="s">
        <v>48</v>
      </c>
      <c r="C34" s="4">
        <f t="shared" si="0"/>
        <v>6</v>
      </c>
      <c r="D34" s="16">
        <v>4</v>
      </c>
      <c r="E34" s="16">
        <v>1</v>
      </c>
      <c r="F34" s="16">
        <v>1</v>
      </c>
      <c r="G34" s="15">
        <v>15000</v>
      </c>
      <c r="H34" s="220">
        <v>4002215002173</v>
      </c>
      <c r="I34" s="4">
        <v>551500</v>
      </c>
      <c r="J34" s="1"/>
    </row>
    <row r="35" spans="1:10" ht="15.75">
      <c r="A35" s="23">
        <v>27</v>
      </c>
      <c r="B35" s="4" t="s">
        <v>49</v>
      </c>
      <c r="C35" s="4">
        <f t="shared" si="0"/>
        <v>4</v>
      </c>
      <c r="D35" s="16"/>
      <c r="E35" s="16">
        <v>4</v>
      </c>
      <c r="F35" s="16"/>
      <c r="G35" s="15">
        <v>15000</v>
      </c>
      <c r="H35" s="220">
        <v>4002215003783</v>
      </c>
      <c r="I35" s="4">
        <v>398000</v>
      </c>
      <c r="J35" s="1"/>
    </row>
    <row r="36" spans="1:10" ht="15.75">
      <c r="A36" s="23">
        <v>28</v>
      </c>
      <c r="B36" s="4" t="s">
        <v>50</v>
      </c>
      <c r="C36" s="4">
        <f t="shared" si="0"/>
        <v>5</v>
      </c>
      <c r="D36" s="16">
        <v>4</v>
      </c>
      <c r="E36" s="16">
        <v>1</v>
      </c>
      <c r="F36" s="16"/>
      <c r="G36" s="15">
        <v>15000</v>
      </c>
      <c r="H36" s="220">
        <v>4002215020928</v>
      </c>
      <c r="I36" s="4">
        <v>419500</v>
      </c>
      <c r="J36" s="1"/>
    </row>
    <row r="37" spans="1:10" ht="15.75">
      <c r="A37" s="23">
        <v>29</v>
      </c>
      <c r="B37" s="4" t="s">
        <v>51</v>
      </c>
      <c r="C37" s="4">
        <f t="shared" si="0"/>
        <v>3</v>
      </c>
      <c r="D37" s="16">
        <v>3</v>
      </c>
      <c r="E37" s="16"/>
      <c r="F37" s="16"/>
      <c r="G37" s="15">
        <v>15000</v>
      </c>
      <c r="H37" s="220">
        <v>4002215006486</v>
      </c>
      <c r="I37" s="4">
        <v>240000</v>
      </c>
      <c r="J37" s="1"/>
    </row>
    <row r="38" spans="1:10" ht="15.75">
      <c r="A38" s="23">
        <v>30</v>
      </c>
      <c r="B38" s="4" t="s">
        <v>52</v>
      </c>
      <c r="C38" s="4">
        <f t="shared" si="0"/>
        <v>4</v>
      </c>
      <c r="D38" s="16">
        <v>3</v>
      </c>
      <c r="E38" s="16">
        <v>1</v>
      </c>
      <c r="F38" s="16"/>
      <c r="G38" s="15">
        <v>15000</v>
      </c>
      <c r="H38" s="220">
        <v>4002215022237</v>
      </c>
      <c r="I38" s="4">
        <v>339500</v>
      </c>
      <c r="J38" s="1"/>
    </row>
    <row r="39" spans="1:10" ht="15.75">
      <c r="A39" s="23">
        <v>31</v>
      </c>
      <c r="B39" s="4" t="s">
        <v>53</v>
      </c>
      <c r="C39" s="4">
        <f t="shared" si="0"/>
        <v>6</v>
      </c>
      <c r="D39" s="16">
        <v>4</v>
      </c>
      <c r="E39" s="16">
        <v>1</v>
      </c>
      <c r="F39" s="16">
        <v>1</v>
      </c>
      <c r="G39" s="15">
        <v>15000</v>
      </c>
      <c r="H39" s="220">
        <v>4002215002094</v>
      </c>
      <c r="I39" s="4">
        <v>551500</v>
      </c>
      <c r="J39" s="1"/>
    </row>
    <row r="40" spans="1:10" ht="15.75">
      <c r="A40" s="23">
        <v>32</v>
      </c>
      <c r="B40" s="4" t="s">
        <v>54</v>
      </c>
      <c r="C40" s="4">
        <f t="shared" si="0"/>
        <v>5</v>
      </c>
      <c r="D40" s="16">
        <v>4</v>
      </c>
      <c r="E40" s="16">
        <v>1</v>
      </c>
      <c r="F40" s="16"/>
      <c r="G40" s="15">
        <v>15000</v>
      </c>
      <c r="H40" s="220">
        <v>4002215003646</v>
      </c>
      <c r="I40" s="4">
        <v>419500</v>
      </c>
      <c r="J40" s="1"/>
    </row>
    <row r="41" spans="1:10" ht="15.75">
      <c r="A41" s="23">
        <v>33</v>
      </c>
      <c r="B41" s="4" t="s">
        <v>61</v>
      </c>
      <c r="C41" s="4">
        <f aca="true" t="shared" si="1" ref="C41:C64">D41+E41+F41</f>
        <v>5</v>
      </c>
      <c r="D41" s="16">
        <v>4</v>
      </c>
      <c r="E41" s="16">
        <v>1</v>
      </c>
      <c r="F41" s="16"/>
      <c r="G41" s="15">
        <v>15000</v>
      </c>
      <c r="H41" s="220">
        <v>4002215001590</v>
      </c>
      <c r="I41" s="4">
        <v>419500</v>
      </c>
      <c r="J41" s="1"/>
    </row>
    <row r="42" spans="1:10" ht="15.75">
      <c r="A42" s="23">
        <v>34</v>
      </c>
      <c r="B42" s="4" t="s">
        <v>55</v>
      </c>
      <c r="C42" s="4">
        <f t="shared" si="1"/>
        <v>4</v>
      </c>
      <c r="D42" s="16">
        <v>2</v>
      </c>
      <c r="E42" s="16">
        <v>2</v>
      </c>
      <c r="F42" s="16"/>
      <c r="G42" s="15">
        <v>15000</v>
      </c>
      <c r="H42" s="220">
        <v>4002215001952</v>
      </c>
      <c r="I42" s="4">
        <v>359000</v>
      </c>
      <c r="J42" s="1"/>
    </row>
    <row r="43" spans="1:10" ht="15.75">
      <c r="A43" s="23">
        <v>35</v>
      </c>
      <c r="B43" s="16" t="s">
        <v>56</v>
      </c>
      <c r="C43" s="16">
        <f t="shared" si="1"/>
        <v>4</v>
      </c>
      <c r="D43" s="16">
        <v>3</v>
      </c>
      <c r="E43" s="16"/>
      <c r="F43" s="16">
        <v>1</v>
      </c>
      <c r="G43" s="181">
        <v>15000</v>
      </c>
      <c r="H43" s="220">
        <v>4002215001930</v>
      </c>
      <c r="I43" s="16">
        <v>372000</v>
      </c>
      <c r="J43" s="177"/>
    </row>
    <row r="44" spans="1:10" ht="15.75">
      <c r="A44" s="23">
        <v>36</v>
      </c>
      <c r="B44" s="16" t="s">
        <v>57</v>
      </c>
      <c r="C44" s="16">
        <f t="shared" si="1"/>
        <v>5</v>
      </c>
      <c r="D44" s="16">
        <v>4</v>
      </c>
      <c r="E44" s="16">
        <v>1</v>
      </c>
      <c r="F44" s="16"/>
      <c r="G44" s="181">
        <v>15000</v>
      </c>
      <c r="H44" s="220">
        <v>4002215001640</v>
      </c>
      <c r="I44" s="16">
        <v>419500</v>
      </c>
      <c r="J44" s="177"/>
    </row>
    <row r="45" spans="1:10" ht="15.75">
      <c r="A45" s="23">
        <v>37</v>
      </c>
      <c r="B45" s="4" t="s">
        <v>58</v>
      </c>
      <c r="C45" s="4">
        <f t="shared" si="1"/>
        <v>4</v>
      </c>
      <c r="D45" s="16">
        <v>2</v>
      </c>
      <c r="E45" s="16">
        <v>1</v>
      </c>
      <c r="F45" s="16">
        <v>1</v>
      </c>
      <c r="G45" s="15">
        <v>15000</v>
      </c>
      <c r="H45" s="220">
        <v>4002215001584</v>
      </c>
      <c r="I45" s="4">
        <v>391500</v>
      </c>
      <c r="J45" s="1"/>
    </row>
    <row r="46" spans="1:10" ht="15.75">
      <c r="A46" s="23">
        <v>38</v>
      </c>
      <c r="B46" s="4" t="s">
        <v>59</v>
      </c>
      <c r="C46" s="4">
        <f t="shared" si="1"/>
        <v>4</v>
      </c>
      <c r="D46" s="16">
        <v>2</v>
      </c>
      <c r="E46" s="16">
        <v>2</v>
      </c>
      <c r="F46" s="16"/>
      <c r="G46" s="15">
        <v>15000</v>
      </c>
      <c r="H46" s="220">
        <v>4002215002020</v>
      </c>
      <c r="I46" s="4">
        <v>359000</v>
      </c>
      <c r="J46" s="1"/>
    </row>
    <row r="47" spans="1:10" ht="15.75">
      <c r="A47" s="23">
        <v>39</v>
      </c>
      <c r="B47" s="4" t="s">
        <v>60</v>
      </c>
      <c r="C47" s="4">
        <f t="shared" si="1"/>
        <v>4</v>
      </c>
      <c r="D47" s="16">
        <v>3</v>
      </c>
      <c r="E47" s="16">
        <v>1</v>
      </c>
      <c r="F47" s="16"/>
      <c r="G47" s="15">
        <v>15000</v>
      </c>
      <c r="H47" s="220">
        <v>4002215002065</v>
      </c>
      <c r="I47" s="4">
        <v>339500</v>
      </c>
      <c r="J47" s="1"/>
    </row>
    <row r="48" spans="1:10" ht="15.75">
      <c r="A48" s="23">
        <v>40</v>
      </c>
      <c r="B48" s="4" t="s">
        <v>63</v>
      </c>
      <c r="C48" s="4">
        <f t="shared" si="1"/>
        <v>4</v>
      </c>
      <c r="D48" s="16">
        <v>4</v>
      </c>
      <c r="E48" s="16"/>
      <c r="F48" s="16"/>
      <c r="G48" s="15">
        <v>15000</v>
      </c>
      <c r="H48" s="220">
        <v>4002215002115</v>
      </c>
      <c r="I48" s="4">
        <v>320000</v>
      </c>
      <c r="J48" s="1"/>
    </row>
    <row r="49" spans="1:10" ht="15.75">
      <c r="A49" s="23">
        <v>41</v>
      </c>
      <c r="B49" s="4" t="s">
        <v>64</v>
      </c>
      <c r="C49" s="4">
        <f t="shared" si="1"/>
        <v>5</v>
      </c>
      <c r="D49" s="16">
        <v>2</v>
      </c>
      <c r="E49" s="16">
        <v>2</v>
      </c>
      <c r="F49" s="16">
        <v>1</v>
      </c>
      <c r="G49" s="15">
        <v>15000</v>
      </c>
      <c r="H49" s="220">
        <v>4002215002109</v>
      </c>
      <c r="I49" s="4">
        <v>491000</v>
      </c>
      <c r="J49" s="1"/>
    </row>
    <row r="50" spans="1:10" ht="15.75">
      <c r="A50" s="23">
        <v>42</v>
      </c>
      <c r="B50" s="4" t="s">
        <v>65</v>
      </c>
      <c r="C50" s="4">
        <f t="shared" si="1"/>
        <v>5</v>
      </c>
      <c r="D50" s="16">
        <v>4</v>
      </c>
      <c r="E50" s="16">
        <v>1</v>
      </c>
      <c r="F50" s="16"/>
      <c r="G50" s="15">
        <v>15000</v>
      </c>
      <c r="H50" s="220">
        <v>4002215003941</v>
      </c>
      <c r="I50" s="4">
        <v>419500</v>
      </c>
      <c r="J50" s="1"/>
    </row>
    <row r="51" spans="1:10" ht="15.75">
      <c r="A51" s="23">
        <v>43</v>
      </c>
      <c r="B51" s="4" t="s">
        <v>68</v>
      </c>
      <c r="C51" s="4">
        <f t="shared" si="1"/>
        <v>5</v>
      </c>
      <c r="D51" s="16">
        <v>4</v>
      </c>
      <c r="E51" s="16">
        <v>1</v>
      </c>
      <c r="F51" s="16"/>
      <c r="G51" s="15">
        <v>15000</v>
      </c>
      <c r="H51" s="220">
        <v>4002215002071</v>
      </c>
      <c r="I51" s="4">
        <v>419500</v>
      </c>
      <c r="J51" s="1"/>
    </row>
    <row r="52" spans="1:10" ht="15.75">
      <c r="A52" s="23">
        <v>44</v>
      </c>
      <c r="B52" s="4" t="s">
        <v>66</v>
      </c>
      <c r="C52" s="4">
        <f t="shared" si="1"/>
        <v>5</v>
      </c>
      <c r="D52" s="16">
        <v>3</v>
      </c>
      <c r="E52" s="16">
        <v>2</v>
      </c>
      <c r="F52" s="16"/>
      <c r="G52" s="15">
        <v>15000</v>
      </c>
      <c r="H52" s="220">
        <v>4002215002200</v>
      </c>
      <c r="I52" s="4">
        <v>439000</v>
      </c>
      <c r="J52" s="1"/>
    </row>
    <row r="53" spans="1:10" ht="15.75">
      <c r="A53" s="23">
        <v>45</v>
      </c>
      <c r="B53" s="4" t="s">
        <v>67</v>
      </c>
      <c r="C53" s="4">
        <f t="shared" si="1"/>
        <v>6</v>
      </c>
      <c r="D53" s="16">
        <v>3</v>
      </c>
      <c r="E53" s="16">
        <v>2</v>
      </c>
      <c r="F53" s="16">
        <v>1</v>
      </c>
      <c r="G53" s="15">
        <v>15000</v>
      </c>
      <c r="H53" s="220">
        <v>4002215020911</v>
      </c>
      <c r="I53" s="4">
        <v>571000</v>
      </c>
      <c r="J53" s="1"/>
    </row>
    <row r="54" spans="1:10" ht="15.75">
      <c r="A54" s="23">
        <v>46</v>
      </c>
      <c r="B54" s="16" t="s">
        <v>69</v>
      </c>
      <c r="C54" s="4">
        <f t="shared" si="1"/>
        <v>2</v>
      </c>
      <c r="D54" s="16">
        <v>2</v>
      </c>
      <c r="E54" s="16"/>
      <c r="F54" s="16"/>
      <c r="G54" s="15">
        <v>15000</v>
      </c>
      <c r="H54" s="220">
        <v>4002215002354</v>
      </c>
      <c r="I54" s="4">
        <v>160000</v>
      </c>
      <c r="J54" s="1"/>
    </row>
    <row r="55" spans="1:10" ht="15.75">
      <c r="A55" s="23">
        <v>47</v>
      </c>
      <c r="B55" s="4" t="s">
        <v>70</v>
      </c>
      <c r="C55" s="4">
        <f t="shared" si="1"/>
        <v>7</v>
      </c>
      <c r="D55" s="16">
        <v>4</v>
      </c>
      <c r="E55" s="16">
        <v>2</v>
      </c>
      <c r="F55" s="16">
        <v>1</v>
      </c>
      <c r="G55" s="15">
        <v>15000</v>
      </c>
      <c r="H55" s="220">
        <v>4002215003118</v>
      </c>
      <c r="I55" s="4">
        <v>651000</v>
      </c>
      <c r="J55" s="1"/>
    </row>
    <row r="56" spans="1:10" ht="15.75">
      <c r="A56" s="23">
        <v>48</v>
      </c>
      <c r="B56" s="4" t="s">
        <v>71</v>
      </c>
      <c r="C56" s="4">
        <f t="shared" si="1"/>
        <v>9</v>
      </c>
      <c r="D56" s="16">
        <v>4</v>
      </c>
      <c r="E56" s="16">
        <v>4</v>
      </c>
      <c r="F56" s="16">
        <v>1</v>
      </c>
      <c r="G56" s="15">
        <v>15000</v>
      </c>
      <c r="H56" s="220">
        <v>4002215002325</v>
      </c>
      <c r="I56" s="4">
        <v>850000</v>
      </c>
      <c r="J56" s="1"/>
    </row>
    <row r="57" spans="1:10" ht="15.75">
      <c r="A57" s="23">
        <v>49</v>
      </c>
      <c r="B57" s="4" t="s">
        <v>82</v>
      </c>
      <c r="C57" s="4">
        <f t="shared" si="1"/>
        <v>6</v>
      </c>
      <c r="D57" s="16">
        <v>4</v>
      </c>
      <c r="E57" s="16">
        <v>2</v>
      </c>
      <c r="F57" s="16"/>
      <c r="G57" s="15">
        <v>15000</v>
      </c>
      <c r="H57" s="220">
        <v>4002215029531</v>
      </c>
      <c r="I57" s="4">
        <v>519000</v>
      </c>
      <c r="J57" s="1"/>
    </row>
    <row r="58" spans="1:10" ht="15.75">
      <c r="A58" s="23">
        <v>50</v>
      </c>
      <c r="B58" s="4" t="s">
        <v>83</v>
      </c>
      <c r="C58" s="4">
        <f t="shared" si="1"/>
        <v>6</v>
      </c>
      <c r="D58" s="16">
        <v>6</v>
      </c>
      <c r="E58" s="16"/>
      <c r="F58" s="16"/>
      <c r="G58" s="15">
        <v>15000</v>
      </c>
      <c r="H58" s="220">
        <v>4002215006507</v>
      </c>
      <c r="I58" s="4">
        <v>480000</v>
      </c>
      <c r="J58" s="1"/>
    </row>
    <row r="59" spans="1:10" ht="15.75">
      <c r="A59" s="23">
        <v>51</v>
      </c>
      <c r="B59" s="4" t="s">
        <v>78</v>
      </c>
      <c r="C59" s="4">
        <f t="shared" si="1"/>
        <v>5</v>
      </c>
      <c r="D59" s="16">
        <v>5</v>
      </c>
      <c r="E59" s="16"/>
      <c r="F59" s="16"/>
      <c r="G59" s="15">
        <v>15000</v>
      </c>
      <c r="H59" s="220">
        <v>4002215001322</v>
      </c>
      <c r="I59" s="4">
        <v>400000</v>
      </c>
      <c r="J59" s="1"/>
    </row>
    <row r="60" spans="1:10" ht="15.75">
      <c r="A60" s="23">
        <v>52</v>
      </c>
      <c r="B60" s="4" t="s">
        <v>74</v>
      </c>
      <c r="C60" s="4">
        <f t="shared" si="1"/>
        <v>5</v>
      </c>
      <c r="D60" s="16">
        <v>4</v>
      </c>
      <c r="E60" s="16"/>
      <c r="F60" s="16">
        <v>1</v>
      </c>
      <c r="G60" s="15">
        <v>15000</v>
      </c>
      <c r="H60" s="220">
        <v>4002215001339</v>
      </c>
      <c r="I60" s="4">
        <v>452000</v>
      </c>
      <c r="J60" s="1"/>
    </row>
    <row r="61" spans="1:10" ht="15.75">
      <c r="A61" s="23">
        <v>53</v>
      </c>
      <c r="B61" s="4" t="s">
        <v>75</v>
      </c>
      <c r="C61" s="4">
        <f t="shared" si="1"/>
        <v>6</v>
      </c>
      <c r="D61" s="16">
        <v>4</v>
      </c>
      <c r="E61" s="16">
        <v>2</v>
      </c>
      <c r="F61" s="16"/>
      <c r="G61" s="15">
        <v>15000</v>
      </c>
      <c r="H61" s="220">
        <v>4002215002144</v>
      </c>
      <c r="I61" s="4">
        <v>519000</v>
      </c>
      <c r="J61" s="1"/>
    </row>
    <row r="62" spans="1:10" ht="15.75">
      <c r="A62" s="23">
        <v>54</v>
      </c>
      <c r="B62" s="4" t="s">
        <v>76</v>
      </c>
      <c r="C62" s="4">
        <f t="shared" si="1"/>
        <v>5</v>
      </c>
      <c r="D62" s="16">
        <v>1</v>
      </c>
      <c r="E62" s="16">
        <v>3</v>
      </c>
      <c r="F62" s="16">
        <v>1</v>
      </c>
      <c r="G62" s="15">
        <v>15000</v>
      </c>
      <c r="H62" s="220">
        <v>4002215001532</v>
      </c>
      <c r="I62" s="4">
        <v>510500</v>
      </c>
      <c r="J62" s="1"/>
    </row>
    <row r="63" spans="1:10" ht="15.75">
      <c r="A63" s="23">
        <v>55</v>
      </c>
      <c r="B63" s="4" t="s">
        <v>77</v>
      </c>
      <c r="C63" s="4">
        <f t="shared" si="1"/>
        <v>5</v>
      </c>
      <c r="D63" s="16">
        <v>4</v>
      </c>
      <c r="E63" s="16">
        <v>1</v>
      </c>
      <c r="F63" s="16"/>
      <c r="G63" s="15">
        <v>15000</v>
      </c>
      <c r="H63" s="220">
        <v>4002215001896</v>
      </c>
      <c r="I63" s="4">
        <v>419500</v>
      </c>
      <c r="J63" s="1"/>
    </row>
    <row r="64" spans="1:10" ht="15.75">
      <c r="A64" s="23">
        <v>56</v>
      </c>
      <c r="B64" s="4" t="s">
        <v>79</v>
      </c>
      <c r="C64" s="4">
        <f t="shared" si="1"/>
        <v>4</v>
      </c>
      <c r="D64" s="16">
        <v>2</v>
      </c>
      <c r="E64" s="16">
        <v>2</v>
      </c>
      <c r="F64" s="16"/>
      <c r="G64" s="15">
        <v>15000</v>
      </c>
      <c r="H64" s="220">
        <v>4002215001634</v>
      </c>
      <c r="I64" s="4">
        <v>359000</v>
      </c>
      <c r="J64" s="1"/>
    </row>
    <row r="65" spans="1:10" ht="15.75">
      <c r="A65" s="23">
        <v>57</v>
      </c>
      <c r="B65" s="4" t="s">
        <v>90</v>
      </c>
      <c r="C65" s="4"/>
      <c r="D65" s="16"/>
      <c r="E65" s="16"/>
      <c r="F65" s="16"/>
      <c r="G65" s="15"/>
      <c r="H65" s="220">
        <v>4002215001850</v>
      </c>
      <c r="I65" s="4">
        <v>640500</v>
      </c>
      <c r="J65" s="1"/>
    </row>
    <row r="66" spans="1:10" ht="15.75">
      <c r="A66" s="23">
        <v>58</v>
      </c>
      <c r="B66" s="4" t="s">
        <v>85</v>
      </c>
      <c r="C66" s="4"/>
      <c r="D66" s="16"/>
      <c r="E66" s="16"/>
      <c r="F66" s="16"/>
      <c r="G66" s="15"/>
      <c r="H66" s="220">
        <v>4002215002036</v>
      </c>
      <c r="I66" s="4">
        <v>875300</v>
      </c>
      <c r="J66" s="1"/>
    </row>
    <row r="67" spans="1:10" ht="15.75">
      <c r="A67" s="23">
        <v>59</v>
      </c>
      <c r="B67" s="4" t="s">
        <v>86</v>
      </c>
      <c r="C67" s="4"/>
      <c r="D67" s="16"/>
      <c r="E67" s="16"/>
      <c r="F67" s="16"/>
      <c r="G67" s="15"/>
      <c r="H67" s="220">
        <v>4002215001981</v>
      </c>
      <c r="I67" s="4">
        <v>508500</v>
      </c>
      <c r="J67" s="1"/>
    </row>
    <row r="68" spans="1:10" ht="15.75">
      <c r="A68" s="23">
        <v>60</v>
      </c>
      <c r="B68" s="4" t="s">
        <v>88</v>
      </c>
      <c r="C68" s="4"/>
      <c r="D68" s="16"/>
      <c r="E68" s="16"/>
      <c r="F68" s="16"/>
      <c r="G68" s="15"/>
      <c r="H68" s="220">
        <v>4002215001923</v>
      </c>
      <c r="I68" s="4">
        <v>924000</v>
      </c>
      <c r="J68" s="1"/>
    </row>
    <row r="69" spans="1:10" ht="15.75">
      <c r="A69" s="23">
        <v>61</v>
      </c>
      <c r="B69" s="4" t="s">
        <v>89</v>
      </c>
      <c r="C69" s="4"/>
      <c r="D69" s="16"/>
      <c r="E69" s="16"/>
      <c r="F69" s="16"/>
      <c r="G69" s="15"/>
      <c r="H69" s="220">
        <v>4002215022214</v>
      </c>
      <c r="I69" s="4">
        <v>816800</v>
      </c>
      <c r="J69" s="1"/>
    </row>
    <row r="70" spans="1:10" ht="15.75">
      <c r="A70" s="23">
        <v>62</v>
      </c>
      <c r="B70" s="4" t="s">
        <v>91</v>
      </c>
      <c r="C70" s="4"/>
      <c r="D70" s="16"/>
      <c r="E70" s="16"/>
      <c r="F70" s="16"/>
      <c r="G70" s="15"/>
      <c r="H70" s="220">
        <v>4002215001838</v>
      </c>
      <c r="I70" s="4">
        <v>337500</v>
      </c>
      <c r="J70" s="1"/>
    </row>
    <row r="71" spans="1:10" ht="15.75">
      <c r="A71" s="23">
        <v>63</v>
      </c>
      <c r="B71" s="4" t="s">
        <v>92</v>
      </c>
      <c r="C71" s="4"/>
      <c r="D71" s="16"/>
      <c r="E71" s="16"/>
      <c r="F71" s="16"/>
      <c r="G71" s="15"/>
      <c r="H71" s="220">
        <v>4002215002319</v>
      </c>
      <c r="I71" s="4">
        <v>528000</v>
      </c>
      <c r="J71" s="1"/>
    </row>
    <row r="72" spans="1:10" ht="15.75">
      <c r="A72" s="23">
        <v>64</v>
      </c>
      <c r="B72" s="4" t="s">
        <v>93</v>
      </c>
      <c r="C72" s="4"/>
      <c r="D72" s="16"/>
      <c r="E72" s="16"/>
      <c r="F72" s="16"/>
      <c r="G72" s="15"/>
      <c r="H72" s="220">
        <v>4002215001809</v>
      </c>
      <c r="I72" s="4">
        <v>450000</v>
      </c>
      <c r="J72" s="1"/>
    </row>
    <row r="73" spans="1:10" ht="15.75">
      <c r="A73" s="23">
        <v>65</v>
      </c>
      <c r="B73" s="4" t="s">
        <v>94</v>
      </c>
      <c r="C73" s="4"/>
      <c r="D73" s="16"/>
      <c r="E73" s="16"/>
      <c r="F73" s="16"/>
      <c r="G73" s="15"/>
      <c r="H73" s="220">
        <v>4002215001815</v>
      </c>
      <c r="I73" s="4">
        <v>479300</v>
      </c>
      <c r="J73" s="1"/>
    </row>
    <row r="74" spans="1:10" ht="15.75">
      <c r="A74" s="23">
        <v>66</v>
      </c>
      <c r="B74" s="4" t="s">
        <v>95</v>
      </c>
      <c r="C74" s="4"/>
      <c r="D74" s="16"/>
      <c r="E74" s="16"/>
      <c r="F74" s="16"/>
      <c r="G74" s="15"/>
      <c r="H74" s="220">
        <v>4002215006513</v>
      </c>
      <c r="I74" s="4">
        <v>479300</v>
      </c>
      <c r="J74" s="1"/>
    </row>
    <row r="75" spans="1:10" ht="15.75">
      <c r="A75" s="23">
        <v>67</v>
      </c>
      <c r="B75" s="4" t="s">
        <v>96</v>
      </c>
      <c r="C75" s="4"/>
      <c r="D75" s="16"/>
      <c r="E75" s="16"/>
      <c r="F75" s="16"/>
      <c r="G75" s="15"/>
      <c r="H75" s="220">
        <v>4002215028387</v>
      </c>
      <c r="I75" s="4">
        <v>811500</v>
      </c>
      <c r="J75" s="1"/>
    </row>
    <row r="76" spans="1:10" ht="15.75">
      <c r="A76" s="23">
        <v>68</v>
      </c>
      <c r="B76" s="4" t="s">
        <v>211</v>
      </c>
      <c r="C76" s="4"/>
      <c r="D76" s="16"/>
      <c r="E76" s="16"/>
      <c r="F76" s="16"/>
      <c r="G76" s="15"/>
      <c r="H76" s="220">
        <v>4002215003833</v>
      </c>
      <c r="I76" s="4">
        <v>704300</v>
      </c>
      <c r="J76" s="1"/>
    </row>
    <row r="77" spans="1:10" ht="15.75">
      <c r="A77" s="23">
        <v>69</v>
      </c>
      <c r="B77" s="4" t="s">
        <v>97</v>
      </c>
      <c r="C77" s="4"/>
      <c r="D77" s="16"/>
      <c r="E77" s="16"/>
      <c r="F77" s="16"/>
      <c r="G77" s="15"/>
      <c r="H77" s="220">
        <v>4002215022193</v>
      </c>
      <c r="I77" s="4">
        <v>699000</v>
      </c>
      <c r="J77" s="1"/>
    </row>
    <row r="78" spans="1:10" ht="15.75">
      <c r="A78" s="23">
        <v>70</v>
      </c>
      <c r="B78" s="4" t="s">
        <v>98</v>
      </c>
      <c r="C78" s="4"/>
      <c r="D78" s="16"/>
      <c r="E78" s="16"/>
      <c r="F78" s="16"/>
      <c r="G78" s="15"/>
      <c r="H78" s="220">
        <v>4002215011520</v>
      </c>
      <c r="I78" s="4">
        <v>479300</v>
      </c>
      <c r="J78" s="1"/>
    </row>
    <row r="79" spans="1:10" ht="15.75">
      <c r="A79" s="23">
        <v>71</v>
      </c>
      <c r="B79" s="4" t="s">
        <v>99</v>
      </c>
      <c r="C79" s="4"/>
      <c r="D79" s="16"/>
      <c r="E79" s="16"/>
      <c r="F79" s="16"/>
      <c r="G79" s="15"/>
      <c r="H79" s="220">
        <v>4002215003630</v>
      </c>
      <c r="I79" s="4">
        <v>567000</v>
      </c>
      <c r="J79" s="1"/>
    </row>
    <row r="80" spans="1:10" ht="15.75">
      <c r="A80" s="23">
        <v>72</v>
      </c>
      <c r="B80" s="4" t="s">
        <v>100</v>
      </c>
      <c r="C80" s="4"/>
      <c r="D80" s="16"/>
      <c r="E80" s="16"/>
      <c r="F80" s="16"/>
      <c r="G80" s="15"/>
      <c r="H80" s="220">
        <v>4002215002910</v>
      </c>
      <c r="I80" s="4">
        <v>528000</v>
      </c>
      <c r="J80" s="1"/>
    </row>
    <row r="81" spans="1:10" ht="15.75">
      <c r="A81" s="23">
        <v>73</v>
      </c>
      <c r="B81" s="4" t="s">
        <v>101</v>
      </c>
      <c r="C81" s="4"/>
      <c r="D81" s="16"/>
      <c r="E81" s="16"/>
      <c r="F81" s="16"/>
      <c r="G81" s="15"/>
      <c r="H81" s="220">
        <v>4002215022220</v>
      </c>
      <c r="I81" s="4">
        <v>591800</v>
      </c>
      <c r="J81" s="1"/>
    </row>
    <row r="82" spans="1:10" ht="15.75">
      <c r="A82" s="23">
        <v>74</v>
      </c>
      <c r="B82" s="4" t="s">
        <v>102</v>
      </c>
      <c r="C82" s="4"/>
      <c r="D82" s="16"/>
      <c r="E82" s="16"/>
      <c r="F82" s="16"/>
      <c r="G82" s="15"/>
      <c r="H82" s="220">
        <v>4002215001821</v>
      </c>
      <c r="I82" s="4">
        <v>396000</v>
      </c>
      <c r="J82" s="1"/>
    </row>
    <row r="83" spans="1:10" ht="15.75">
      <c r="A83" s="23">
        <v>75</v>
      </c>
      <c r="B83" s="4" t="s">
        <v>103</v>
      </c>
      <c r="C83" s="4"/>
      <c r="D83" s="16"/>
      <c r="E83" s="16"/>
      <c r="F83" s="16"/>
      <c r="G83" s="15"/>
      <c r="H83" s="220">
        <v>4002215002383</v>
      </c>
      <c r="I83" s="4">
        <v>479300</v>
      </c>
      <c r="J83" s="1"/>
    </row>
    <row r="84" spans="1:10" ht="15.75">
      <c r="A84" s="23">
        <v>76</v>
      </c>
      <c r="B84" s="4" t="s">
        <v>112</v>
      </c>
      <c r="C84" s="4"/>
      <c r="D84" s="16"/>
      <c r="E84" s="16"/>
      <c r="F84" s="16"/>
      <c r="G84" s="15"/>
      <c r="H84" s="220">
        <v>4002215003199</v>
      </c>
      <c r="I84" s="4">
        <v>275000</v>
      </c>
      <c r="J84" s="1"/>
    </row>
    <row r="85" spans="1:10" ht="15.75">
      <c r="A85" s="23">
        <v>77</v>
      </c>
      <c r="B85" s="4" t="s">
        <v>113</v>
      </c>
      <c r="C85" s="4"/>
      <c r="D85" s="16"/>
      <c r="E85" s="16"/>
      <c r="F85" s="16"/>
      <c r="G85" s="15"/>
      <c r="H85" s="220">
        <v>4002215003210</v>
      </c>
      <c r="I85" s="4">
        <v>307500</v>
      </c>
      <c r="J85" s="1"/>
    </row>
    <row r="86" spans="1:10" ht="15.75">
      <c r="A86" s="23">
        <v>78</v>
      </c>
      <c r="B86" s="4" t="s">
        <v>115</v>
      </c>
      <c r="C86" s="4"/>
      <c r="D86" s="16"/>
      <c r="E86" s="16"/>
      <c r="F86" s="16"/>
      <c r="G86" s="15"/>
      <c r="H86" s="220">
        <v>4002215028341</v>
      </c>
      <c r="I86" s="4">
        <v>375000</v>
      </c>
      <c r="J86" s="1"/>
    </row>
    <row r="87" spans="1:10" ht="15.75">
      <c r="A87" s="23">
        <v>79</v>
      </c>
      <c r="B87" s="16" t="s">
        <v>116</v>
      </c>
      <c r="C87" s="16"/>
      <c r="D87" s="16"/>
      <c r="E87" s="16"/>
      <c r="F87" s="16"/>
      <c r="G87" s="181"/>
      <c r="H87" s="220">
        <v>4002215029691</v>
      </c>
      <c r="I87" s="16">
        <v>342500</v>
      </c>
      <c r="J87" s="177"/>
    </row>
    <row r="88" spans="1:10" ht="15.75">
      <c r="A88" s="23">
        <v>80</v>
      </c>
      <c r="B88" s="16" t="s">
        <v>118</v>
      </c>
      <c r="C88" s="16"/>
      <c r="D88" s="16"/>
      <c r="E88" s="16"/>
      <c r="F88" s="16"/>
      <c r="G88" s="181"/>
      <c r="H88" s="220">
        <v>4002215002739</v>
      </c>
      <c r="I88" s="16">
        <v>47500</v>
      </c>
      <c r="J88" s="177"/>
    </row>
    <row r="89" spans="1:10" ht="15.75">
      <c r="A89" s="23">
        <v>81</v>
      </c>
      <c r="B89" s="4" t="s">
        <v>120</v>
      </c>
      <c r="C89" s="4"/>
      <c r="D89" s="16"/>
      <c r="E89" s="16"/>
      <c r="F89" s="16"/>
      <c r="G89" s="15"/>
      <c r="H89" s="220">
        <v>4002215002774</v>
      </c>
      <c r="I89" s="4">
        <v>275000</v>
      </c>
      <c r="J89" s="1"/>
    </row>
    <row r="90" spans="1:10" ht="15.75">
      <c r="A90" s="23">
        <v>82</v>
      </c>
      <c r="B90" s="4" t="s">
        <v>121</v>
      </c>
      <c r="C90" s="4"/>
      <c r="D90" s="16"/>
      <c r="E90" s="16"/>
      <c r="F90" s="16"/>
      <c r="G90" s="15"/>
      <c r="H90" s="220">
        <v>4002215002751</v>
      </c>
      <c r="I90" s="4">
        <v>267500</v>
      </c>
      <c r="J90" s="1"/>
    </row>
    <row r="91" spans="1:10" ht="15.75">
      <c r="A91" s="23">
        <v>83</v>
      </c>
      <c r="B91" s="4" t="s">
        <v>122</v>
      </c>
      <c r="C91" s="4"/>
      <c r="D91" s="16"/>
      <c r="E91" s="16"/>
      <c r="F91" s="16"/>
      <c r="G91" s="15"/>
      <c r="H91" s="220">
        <v>4002215011536</v>
      </c>
      <c r="I91" s="4">
        <v>247500</v>
      </c>
      <c r="J91" s="1"/>
    </row>
    <row r="92" spans="1:10" ht="15.75">
      <c r="A92" s="23">
        <v>84</v>
      </c>
      <c r="B92" s="4" t="s">
        <v>123</v>
      </c>
      <c r="C92" s="4"/>
      <c r="D92" s="16"/>
      <c r="E92" s="16"/>
      <c r="F92" s="16"/>
      <c r="G92" s="15"/>
      <c r="H92" s="220">
        <v>4002215028335</v>
      </c>
      <c r="I92" s="4">
        <v>215000</v>
      </c>
      <c r="J92" s="1"/>
    </row>
    <row r="93" spans="1:10" ht="15.75">
      <c r="A93" s="23">
        <v>85</v>
      </c>
      <c r="B93" s="4" t="s">
        <v>124</v>
      </c>
      <c r="C93" s="4"/>
      <c r="D93" s="16"/>
      <c r="E93" s="16"/>
      <c r="F93" s="16"/>
      <c r="G93" s="15"/>
      <c r="H93" s="220">
        <v>4002215028262</v>
      </c>
      <c r="I93" s="4">
        <v>247500</v>
      </c>
      <c r="J93" s="1"/>
    </row>
    <row r="94" spans="1:10" ht="15.75">
      <c r="A94" s="23">
        <v>86</v>
      </c>
      <c r="B94" s="4" t="s">
        <v>125</v>
      </c>
      <c r="C94" s="4"/>
      <c r="D94" s="16"/>
      <c r="E94" s="16"/>
      <c r="F94" s="16"/>
      <c r="G94" s="15"/>
      <c r="H94" s="220">
        <v>4002215003509</v>
      </c>
      <c r="I94" s="4">
        <v>255000</v>
      </c>
      <c r="J94" s="1"/>
    </row>
    <row r="95" spans="1:10" ht="15.75">
      <c r="A95" s="23">
        <v>87</v>
      </c>
      <c r="B95" s="4" t="s">
        <v>126</v>
      </c>
      <c r="C95" s="4"/>
      <c r="D95" s="16"/>
      <c r="E95" s="16"/>
      <c r="F95" s="16"/>
      <c r="G95" s="15"/>
      <c r="H95" s="220">
        <v>4002215003550</v>
      </c>
      <c r="I95" s="4">
        <v>275000</v>
      </c>
      <c r="J95" s="1"/>
    </row>
    <row r="96" spans="1:10" ht="15.75">
      <c r="A96" s="23">
        <v>88</v>
      </c>
      <c r="B96" s="4" t="s">
        <v>127</v>
      </c>
      <c r="C96" s="4"/>
      <c r="D96" s="16"/>
      <c r="E96" s="16"/>
      <c r="F96" s="16"/>
      <c r="G96" s="15"/>
      <c r="H96" s="220">
        <v>4002215003544</v>
      </c>
      <c r="I96" s="4">
        <v>255000</v>
      </c>
      <c r="J96" s="1"/>
    </row>
    <row r="97" spans="1:10" ht="15.75">
      <c r="A97" s="23">
        <v>89</v>
      </c>
      <c r="B97" s="4" t="s">
        <v>128</v>
      </c>
      <c r="C97" s="4"/>
      <c r="D97" s="16"/>
      <c r="E97" s="16"/>
      <c r="F97" s="16"/>
      <c r="G97" s="15"/>
      <c r="H97" s="220">
        <v>4002215003567</v>
      </c>
      <c r="I97" s="4">
        <v>247500</v>
      </c>
      <c r="J97" s="1"/>
    </row>
    <row r="98" spans="1:10" ht="15.75">
      <c r="A98" s="23">
        <v>90</v>
      </c>
      <c r="B98" s="4" t="s">
        <v>129</v>
      </c>
      <c r="C98" s="4"/>
      <c r="D98" s="16"/>
      <c r="E98" s="16"/>
      <c r="F98" s="16"/>
      <c r="G98" s="15"/>
      <c r="H98" s="220">
        <v>4002215003515</v>
      </c>
      <c r="I98" s="4">
        <v>267500</v>
      </c>
      <c r="J98" s="1"/>
    </row>
    <row r="99" spans="1:10" ht="15.75">
      <c r="A99" s="23">
        <v>91</v>
      </c>
      <c r="B99" s="4" t="s">
        <v>130</v>
      </c>
      <c r="C99" s="4"/>
      <c r="D99" s="16"/>
      <c r="E99" s="16"/>
      <c r="F99" s="16"/>
      <c r="G99" s="15"/>
      <c r="H99" s="220">
        <v>4002215003363</v>
      </c>
      <c r="I99" s="4">
        <v>275000</v>
      </c>
      <c r="J99" s="1"/>
    </row>
    <row r="100" spans="1:10" ht="15.75">
      <c r="A100" s="23">
        <v>92</v>
      </c>
      <c r="B100" s="4" t="s">
        <v>131</v>
      </c>
      <c r="C100" s="4"/>
      <c r="D100" s="16"/>
      <c r="E100" s="16"/>
      <c r="F100" s="16"/>
      <c r="G100" s="15"/>
      <c r="H100" s="220">
        <v>4002215003284</v>
      </c>
      <c r="I100" s="4">
        <v>247500</v>
      </c>
      <c r="J100" s="1"/>
    </row>
    <row r="101" spans="1:10" ht="15.75">
      <c r="A101" s="23">
        <v>93</v>
      </c>
      <c r="B101" s="4" t="s">
        <v>132</v>
      </c>
      <c r="C101" s="4"/>
      <c r="D101" s="16"/>
      <c r="E101" s="16"/>
      <c r="F101" s="16"/>
      <c r="G101" s="15"/>
      <c r="H101" s="220">
        <v>4002215003305</v>
      </c>
      <c r="I101" s="4">
        <v>267500</v>
      </c>
      <c r="J101" s="1"/>
    </row>
    <row r="102" spans="1:10" ht="15.75">
      <c r="A102" s="23">
        <v>94</v>
      </c>
      <c r="B102" s="4" t="s">
        <v>133</v>
      </c>
      <c r="C102" s="4"/>
      <c r="D102" s="16"/>
      <c r="E102" s="16"/>
      <c r="F102" s="16"/>
      <c r="G102" s="15"/>
      <c r="H102" s="220">
        <v>4002215003311</v>
      </c>
      <c r="I102" s="4">
        <v>255000</v>
      </c>
      <c r="J102" s="1"/>
    </row>
    <row r="103" spans="1:10" ht="15.75">
      <c r="A103" s="23">
        <v>95</v>
      </c>
      <c r="B103" s="4" t="s">
        <v>134</v>
      </c>
      <c r="C103" s="4"/>
      <c r="D103" s="16"/>
      <c r="E103" s="16"/>
      <c r="F103" s="16"/>
      <c r="G103" s="15"/>
      <c r="H103" s="220">
        <v>4002215020905</v>
      </c>
      <c r="I103" s="4">
        <v>255000</v>
      </c>
      <c r="J103" s="1"/>
    </row>
    <row r="104" spans="1:10" ht="15.75">
      <c r="A104" s="23">
        <v>96</v>
      </c>
      <c r="B104" s="4" t="s">
        <v>135</v>
      </c>
      <c r="C104" s="4"/>
      <c r="D104" s="16"/>
      <c r="E104" s="16"/>
      <c r="F104" s="16"/>
      <c r="G104" s="15"/>
      <c r="H104" s="220">
        <v>4002215003442</v>
      </c>
      <c r="I104" s="4">
        <v>255000</v>
      </c>
      <c r="J104" s="1"/>
    </row>
    <row r="105" spans="1:10" ht="15.75">
      <c r="A105" s="23">
        <v>97</v>
      </c>
      <c r="B105" s="4" t="s">
        <v>136</v>
      </c>
      <c r="C105" s="4"/>
      <c r="D105" s="16"/>
      <c r="E105" s="16"/>
      <c r="F105" s="16"/>
      <c r="G105" s="15"/>
      <c r="H105" s="220">
        <v>4002215003459</v>
      </c>
      <c r="I105" s="4">
        <v>275000</v>
      </c>
      <c r="J105" s="1"/>
    </row>
    <row r="106" spans="1:10" ht="15.75">
      <c r="A106" s="23">
        <v>98</v>
      </c>
      <c r="B106" s="4" t="s">
        <v>137</v>
      </c>
      <c r="C106" s="4"/>
      <c r="D106" s="16"/>
      <c r="E106" s="16"/>
      <c r="F106" s="16"/>
      <c r="G106" s="15"/>
      <c r="H106" s="220">
        <v>4002215003465</v>
      </c>
      <c r="I106" s="4">
        <v>255000</v>
      </c>
      <c r="J106" s="1"/>
    </row>
    <row r="107" spans="1:10" ht="15.75">
      <c r="A107" s="23">
        <v>99</v>
      </c>
      <c r="B107" s="4" t="s">
        <v>138</v>
      </c>
      <c r="C107" s="4"/>
      <c r="D107" s="16"/>
      <c r="E107" s="16"/>
      <c r="F107" s="16"/>
      <c r="G107" s="15"/>
      <c r="H107" s="220">
        <v>4002215003471</v>
      </c>
      <c r="I107" s="4">
        <v>267500</v>
      </c>
      <c r="J107" s="1"/>
    </row>
    <row r="108" spans="1:10" ht="15.75">
      <c r="A108" s="23">
        <v>100</v>
      </c>
      <c r="B108" s="4" t="s">
        <v>139</v>
      </c>
      <c r="C108" s="4"/>
      <c r="D108" s="16"/>
      <c r="E108" s="16"/>
      <c r="F108" s="16"/>
      <c r="G108" s="15"/>
      <c r="H108" s="220">
        <v>4002215003488</v>
      </c>
      <c r="I108" s="4">
        <v>247500</v>
      </c>
      <c r="J108" s="1"/>
    </row>
    <row r="109" spans="1:10" ht="15.75">
      <c r="A109" s="23">
        <v>101</v>
      </c>
      <c r="B109" s="4" t="s">
        <v>140</v>
      </c>
      <c r="C109" s="4"/>
      <c r="D109" s="16"/>
      <c r="E109" s="16"/>
      <c r="F109" s="16"/>
      <c r="G109" s="15"/>
      <c r="H109" s="220">
        <v>4002215003101</v>
      </c>
      <c r="I109" s="4">
        <v>315000</v>
      </c>
      <c r="J109" s="1"/>
    </row>
    <row r="110" spans="1:10" ht="15.75">
      <c r="A110" s="23">
        <v>102</v>
      </c>
      <c r="B110" s="4" t="s">
        <v>141</v>
      </c>
      <c r="C110" s="4"/>
      <c r="D110" s="16"/>
      <c r="E110" s="16"/>
      <c r="F110" s="16"/>
      <c r="G110" s="15"/>
      <c r="H110" s="220">
        <v>4002215002797</v>
      </c>
      <c r="I110" s="4">
        <v>247500</v>
      </c>
      <c r="J110" s="1"/>
    </row>
    <row r="111" spans="1:10" ht="15.75">
      <c r="A111" s="23">
        <v>103</v>
      </c>
      <c r="B111" s="4" t="s">
        <v>142</v>
      </c>
      <c r="C111" s="4"/>
      <c r="D111" s="16"/>
      <c r="E111" s="16"/>
      <c r="F111" s="16"/>
      <c r="G111" s="15"/>
      <c r="H111" s="220">
        <v>4002215002830</v>
      </c>
      <c r="I111" s="4">
        <v>307500</v>
      </c>
      <c r="J111" s="1"/>
    </row>
    <row r="112" spans="1:10" ht="15.75">
      <c r="A112" s="23">
        <v>104</v>
      </c>
      <c r="B112" s="4" t="s">
        <v>143</v>
      </c>
      <c r="C112" s="4"/>
      <c r="D112" s="16"/>
      <c r="E112" s="16"/>
      <c r="F112" s="16"/>
      <c r="G112" s="15"/>
      <c r="H112" s="220">
        <v>4002215022243</v>
      </c>
      <c r="I112" s="4">
        <v>40000</v>
      </c>
      <c r="J112" s="1"/>
    </row>
    <row r="113" spans="1:10" ht="15.75">
      <c r="A113" s="23">
        <v>105</v>
      </c>
      <c r="B113" s="4" t="s">
        <v>144</v>
      </c>
      <c r="C113" s="4"/>
      <c r="D113" s="16"/>
      <c r="E113" s="16"/>
      <c r="F113" s="16"/>
      <c r="G113" s="15"/>
      <c r="H113" s="220">
        <v>4002215022208</v>
      </c>
      <c r="I113" s="4">
        <v>390000</v>
      </c>
      <c r="J113" s="1"/>
    </row>
    <row r="114" spans="1:10" ht="15.75">
      <c r="A114" s="23">
        <v>106</v>
      </c>
      <c r="B114" s="4" t="s">
        <v>145</v>
      </c>
      <c r="C114" s="4"/>
      <c r="D114" s="16"/>
      <c r="E114" s="16"/>
      <c r="F114" s="16"/>
      <c r="G114" s="15"/>
      <c r="H114" s="220">
        <v>4002215006559</v>
      </c>
      <c r="I114" s="4">
        <v>422500</v>
      </c>
      <c r="J114" s="1"/>
    </row>
    <row r="115" spans="1:10" ht="15.75">
      <c r="A115" s="23">
        <v>107</v>
      </c>
      <c r="B115" s="4" t="s">
        <v>146</v>
      </c>
      <c r="C115" s="4"/>
      <c r="D115" s="16"/>
      <c r="E115" s="16"/>
      <c r="F115" s="16"/>
      <c r="G115" s="15"/>
      <c r="H115" s="220">
        <v>4002215002801</v>
      </c>
      <c r="I115" s="4">
        <v>442500</v>
      </c>
      <c r="J115" s="1"/>
    </row>
    <row r="116" spans="1:10" ht="15.75">
      <c r="A116" s="23">
        <v>108</v>
      </c>
      <c r="B116" s="4" t="s">
        <v>147</v>
      </c>
      <c r="C116" s="4"/>
      <c r="D116" s="16"/>
      <c r="E116" s="16"/>
      <c r="F116" s="16"/>
      <c r="G116" s="15"/>
      <c r="H116" s="220">
        <v>4002215002650</v>
      </c>
      <c r="I116" s="4">
        <v>435000</v>
      </c>
      <c r="J116" s="1"/>
    </row>
    <row r="117" spans="1:10" ht="15.75">
      <c r="A117" s="23">
        <v>109</v>
      </c>
      <c r="B117" s="4" t="s">
        <v>149</v>
      </c>
      <c r="C117" s="4"/>
      <c r="D117" s="16"/>
      <c r="E117" s="16"/>
      <c r="F117" s="16"/>
      <c r="G117" s="15"/>
      <c r="H117" s="220">
        <v>4002215003334</v>
      </c>
      <c r="I117" s="4">
        <v>490000</v>
      </c>
      <c r="J117" s="1"/>
    </row>
    <row r="118" spans="1:10" ht="15.75">
      <c r="A118" s="23">
        <v>110</v>
      </c>
      <c r="B118" s="4" t="s">
        <v>150</v>
      </c>
      <c r="C118" s="4"/>
      <c r="D118" s="16"/>
      <c r="E118" s="16"/>
      <c r="F118" s="16"/>
      <c r="G118" s="15"/>
      <c r="H118" s="220">
        <v>4002215003906</v>
      </c>
      <c r="I118" s="4">
        <v>415000</v>
      </c>
      <c r="J118" s="1"/>
    </row>
    <row r="119" spans="1:10" ht="15.75">
      <c r="A119" s="23">
        <v>111</v>
      </c>
      <c r="B119" s="4" t="s">
        <v>151</v>
      </c>
      <c r="C119" s="4"/>
      <c r="D119" s="16"/>
      <c r="E119" s="16"/>
      <c r="F119" s="16"/>
      <c r="G119" s="15"/>
      <c r="H119" s="220">
        <v>4002215029554</v>
      </c>
      <c r="I119" s="4">
        <v>395000</v>
      </c>
      <c r="J119" s="1"/>
    </row>
    <row r="120" spans="1:10" ht="15.75">
      <c r="A120" s="23">
        <v>112</v>
      </c>
      <c r="B120" s="4" t="s">
        <v>152</v>
      </c>
      <c r="C120" s="4"/>
      <c r="D120" s="16"/>
      <c r="E120" s="16"/>
      <c r="F120" s="16"/>
      <c r="G120" s="15"/>
      <c r="H120" s="220">
        <v>4002215002860</v>
      </c>
      <c r="I120" s="4">
        <v>200000</v>
      </c>
      <c r="J120" s="1"/>
    </row>
    <row r="121" spans="1:10" ht="15.75">
      <c r="A121" s="23">
        <v>113</v>
      </c>
      <c r="B121" s="4" t="s">
        <v>153</v>
      </c>
      <c r="C121" s="4"/>
      <c r="D121" s="16"/>
      <c r="E121" s="16"/>
      <c r="F121" s="16"/>
      <c r="G121" s="15"/>
      <c r="H121" s="220">
        <v>4002215002876</v>
      </c>
      <c r="I121" s="4">
        <v>227500</v>
      </c>
      <c r="J121" s="1"/>
    </row>
    <row r="122" spans="1:10" ht="15.75">
      <c r="A122" s="23">
        <v>114</v>
      </c>
      <c r="B122" s="4" t="s">
        <v>154</v>
      </c>
      <c r="C122" s="4"/>
      <c r="D122" s="16"/>
      <c r="E122" s="16"/>
      <c r="F122" s="16"/>
      <c r="G122" s="15"/>
      <c r="H122" s="220">
        <v>4002215002853</v>
      </c>
      <c r="I122" s="4">
        <v>187500</v>
      </c>
      <c r="J122" s="1"/>
    </row>
    <row r="123" spans="1:10" ht="15.75">
      <c r="A123" s="23">
        <v>115</v>
      </c>
      <c r="B123" s="4" t="s">
        <v>155</v>
      </c>
      <c r="C123" s="4"/>
      <c r="D123" s="16"/>
      <c r="E123" s="16"/>
      <c r="F123" s="16"/>
      <c r="G123" s="15"/>
      <c r="H123" s="220">
        <v>4002215002932</v>
      </c>
      <c r="I123" s="4">
        <v>167500</v>
      </c>
      <c r="J123" s="1"/>
    </row>
    <row r="124" spans="1:10" ht="15.75">
      <c r="A124" s="23">
        <v>116</v>
      </c>
      <c r="B124" s="4" t="s">
        <v>156</v>
      </c>
      <c r="C124" s="4"/>
      <c r="D124" s="16"/>
      <c r="E124" s="16"/>
      <c r="F124" s="16"/>
      <c r="G124" s="15"/>
      <c r="H124" s="220">
        <v>4002215002903</v>
      </c>
      <c r="I124" s="4">
        <v>160000</v>
      </c>
      <c r="J124" s="1"/>
    </row>
    <row r="125" spans="1:10" ht="15.75">
      <c r="A125" s="23">
        <v>117</v>
      </c>
      <c r="B125" s="4" t="s">
        <v>157</v>
      </c>
      <c r="C125" s="4"/>
      <c r="D125" s="16"/>
      <c r="E125" s="16"/>
      <c r="F125" s="16"/>
      <c r="G125" s="15"/>
      <c r="H125" s="220">
        <v>4002215002899</v>
      </c>
      <c r="I125" s="4">
        <v>222500</v>
      </c>
      <c r="J125" s="1"/>
    </row>
    <row r="126" spans="1:10" ht="15.75">
      <c r="A126" s="23">
        <v>118</v>
      </c>
      <c r="B126" s="4" t="s">
        <v>158</v>
      </c>
      <c r="C126" s="4"/>
      <c r="D126" s="16"/>
      <c r="E126" s="16"/>
      <c r="F126" s="16"/>
      <c r="G126" s="15"/>
      <c r="H126" s="220">
        <v>4002215029525</v>
      </c>
      <c r="I126" s="4">
        <v>135000</v>
      </c>
      <c r="J126" s="1"/>
    </row>
    <row r="127" spans="1:10" ht="15.75">
      <c r="A127" s="23">
        <v>119</v>
      </c>
      <c r="B127" s="4" t="s">
        <v>159</v>
      </c>
      <c r="C127" s="4"/>
      <c r="D127" s="16"/>
      <c r="E127" s="16"/>
      <c r="F127" s="16"/>
      <c r="G127" s="15"/>
      <c r="H127" s="220">
        <v>4002215002978</v>
      </c>
      <c r="I127" s="4">
        <v>542500</v>
      </c>
      <c r="J127" s="1"/>
    </row>
    <row r="128" spans="1:10" ht="15.75">
      <c r="A128" s="23">
        <v>120</v>
      </c>
      <c r="B128" s="4" t="s">
        <v>161</v>
      </c>
      <c r="C128" s="4"/>
      <c r="D128" s="16"/>
      <c r="E128" s="16"/>
      <c r="F128" s="16"/>
      <c r="G128" s="15"/>
      <c r="H128" s="220">
        <v>4002215028256</v>
      </c>
      <c r="I128" s="4">
        <v>502500</v>
      </c>
      <c r="J128" s="1"/>
    </row>
    <row r="129" spans="1:10" ht="15.75">
      <c r="A129" s="23">
        <v>121</v>
      </c>
      <c r="B129" s="4" t="s">
        <v>162</v>
      </c>
      <c r="C129" s="4"/>
      <c r="D129" s="16"/>
      <c r="E129" s="16"/>
      <c r="F129" s="16"/>
      <c r="G129" s="15"/>
      <c r="H129" s="220">
        <v>4002215029548</v>
      </c>
      <c r="I129" s="4">
        <v>255000</v>
      </c>
      <c r="J129" s="1"/>
    </row>
    <row r="130" spans="1:10" ht="15.75">
      <c r="A130" s="23">
        <v>122</v>
      </c>
      <c r="B130" s="4" t="s">
        <v>163</v>
      </c>
      <c r="C130" s="4"/>
      <c r="D130" s="16"/>
      <c r="E130" s="16"/>
      <c r="F130" s="16"/>
      <c r="G130" s="15"/>
      <c r="H130" s="220">
        <v>4002215002949</v>
      </c>
      <c r="I130" s="4">
        <v>315000</v>
      </c>
      <c r="J130" s="1"/>
    </row>
    <row r="131" spans="1:10" ht="15.75">
      <c r="A131" s="23">
        <v>123</v>
      </c>
      <c r="B131" s="16" t="s">
        <v>164</v>
      </c>
      <c r="C131" s="16"/>
      <c r="D131" s="16"/>
      <c r="E131" s="16"/>
      <c r="F131" s="16"/>
      <c r="G131" s="181"/>
      <c r="H131" s="220">
        <v>4002215002700</v>
      </c>
      <c r="I131" s="16">
        <v>335000</v>
      </c>
      <c r="J131" s="177"/>
    </row>
    <row r="132" spans="1:10" ht="15.75">
      <c r="A132" s="23">
        <v>124</v>
      </c>
      <c r="B132" s="16" t="s">
        <v>49</v>
      </c>
      <c r="C132" s="16"/>
      <c r="D132" s="16"/>
      <c r="E132" s="16"/>
      <c r="F132" s="16"/>
      <c r="G132" s="181"/>
      <c r="H132" s="220">
        <v>4002215003203</v>
      </c>
      <c r="I132" s="16">
        <v>355000</v>
      </c>
      <c r="J132" s="177"/>
    </row>
    <row r="133" spans="1:10" ht="15.75">
      <c r="A133" s="23">
        <v>125</v>
      </c>
      <c r="B133" s="4" t="s">
        <v>165</v>
      </c>
      <c r="C133" s="4"/>
      <c r="D133" s="16"/>
      <c r="E133" s="16"/>
      <c r="F133" s="16"/>
      <c r="G133" s="15"/>
      <c r="H133" s="220">
        <v>4002215002716</v>
      </c>
      <c r="I133" s="4">
        <v>295000</v>
      </c>
      <c r="J133" s="1"/>
    </row>
    <row r="134" spans="1:10" ht="15.75">
      <c r="A134" s="23">
        <v>126</v>
      </c>
      <c r="B134" s="4" t="s">
        <v>166</v>
      </c>
      <c r="C134" s="4"/>
      <c r="D134" s="16"/>
      <c r="E134" s="16"/>
      <c r="F134" s="16"/>
      <c r="G134" s="15"/>
      <c r="H134" s="220">
        <v>4002215003521</v>
      </c>
      <c r="I134" s="4">
        <v>215000</v>
      </c>
      <c r="J134" s="1"/>
    </row>
    <row r="135" spans="1:10" ht="15.75">
      <c r="A135" s="23">
        <v>127</v>
      </c>
      <c r="B135" s="4" t="s">
        <v>167</v>
      </c>
      <c r="C135" s="4"/>
      <c r="D135" s="16"/>
      <c r="E135" s="16"/>
      <c r="F135" s="16"/>
      <c r="G135" s="15"/>
      <c r="H135" s="220">
        <v>4002215003407</v>
      </c>
      <c r="I135" s="4">
        <v>347500</v>
      </c>
      <c r="J135" s="1"/>
    </row>
    <row r="136" spans="1:10" ht="15.75">
      <c r="A136" s="23">
        <v>128</v>
      </c>
      <c r="B136" s="4" t="s">
        <v>168</v>
      </c>
      <c r="C136" s="4"/>
      <c r="D136" s="16"/>
      <c r="E136" s="16"/>
      <c r="F136" s="16"/>
      <c r="G136" s="15"/>
      <c r="H136" s="220">
        <v>4002215020970</v>
      </c>
      <c r="I136" s="4">
        <v>335000</v>
      </c>
      <c r="J136" s="1"/>
    </row>
    <row r="137" spans="1:10" ht="15.75">
      <c r="A137" s="23">
        <v>129</v>
      </c>
      <c r="B137" s="4" t="s">
        <v>169</v>
      </c>
      <c r="C137" s="4"/>
      <c r="D137" s="16"/>
      <c r="E137" s="16"/>
      <c r="F137" s="16"/>
      <c r="G137" s="15"/>
      <c r="H137" s="220">
        <v>4002215003912</v>
      </c>
      <c r="I137" s="4">
        <v>402500</v>
      </c>
      <c r="J137" s="1"/>
    </row>
    <row r="138" spans="1:10" ht="15.75">
      <c r="A138" s="23">
        <v>130</v>
      </c>
      <c r="B138" s="4" t="s">
        <v>170</v>
      </c>
      <c r="C138" s="4"/>
      <c r="D138" s="16"/>
      <c r="E138" s="16"/>
      <c r="F138" s="16"/>
      <c r="G138" s="15"/>
      <c r="H138" s="220">
        <v>4002215002824</v>
      </c>
      <c r="I138" s="4">
        <v>275000</v>
      </c>
      <c r="J138" s="1"/>
    </row>
    <row r="139" spans="1:10" ht="15.75">
      <c r="A139" s="23">
        <v>131</v>
      </c>
      <c r="B139" s="4" t="s">
        <v>171</v>
      </c>
      <c r="C139" s="4"/>
      <c r="D139" s="16"/>
      <c r="E139" s="16"/>
      <c r="F139" s="16"/>
      <c r="G139" s="15"/>
      <c r="H139" s="220">
        <v>4002215003068</v>
      </c>
      <c r="I139" s="4">
        <v>315000</v>
      </c>
      <c r="J139" s="1"/>
    </row>
    <row r="140" spans="1:10" ht="15.75">
      <c r="A140" s="23">
        <v>132</v>
      </c>
      <c r="B140" s="4" t="s">
        <v>172</v>
      </c>
      <c r="C140" s="4"/>
      <c r="D140" s="16"/>
      <c r="E140" s="16"/>
      <c r="F140" s="16"/>
      <c r="G140" s="15"/>
      <c r="H140" s="220">
        <v>4002215003051</v>
      </c>
      <c r="I140" s="4">
        <v>255000</v>
      </c>
      <c r="J140" s="1"/>
    </row>
    <row r="141" spans="1:10" ht="15.75">
      <c r="A141" s="23">
        <v>133</v>
      </c>
      <c r="B141" s="4" t="s">
        <v>173</v>
      </c>
      <c r="C141" s="4"/>
      <c r="D141" s="16"/>
      <c r="E141" s="16"/>
      <c r="F141" s="16"/>
      <c r="G141" s="15"/>
      <c r="H141" s="220">
        <v>4002215003080</v>
      </c>
      <c r="I141" s="4">
        <v>207500</v>
      </c>
      <c r="J141" s="1"/>
    </row>
    <row r="142" spans="1:10" ht="15.75">
      <c r="A142" s="23">
        <v>134</v>
      </c>
      <c r="B142" s="4" t="s">
        <v>174</v>
      </c>
      <c r="C142" s="4"/>
      <c r="D142" s="16"/>
      <c r="E142" s="16"/>
      <c r="F142" s="16"/>
      <c r="G142" s="15"/>
      <c r="H142" s="220">
        <v>4002215029560</v>
      </c>
      <c r="I142" s="4">
        <v>247500</v>
      </c>
      <c r="J142" s="1"/>
    </row>
    <row r="143" spans="1:10" ht="15.75">
      <c r="A143" s="23">
        <v>135</v>
      </c>
      <c r="B143" s="4" t="s">
        <v>175</v>
      </c>
      <c r="C143" s="4"/>
      <c r="D143" s="16"/>
      <c r="E143" s="16"/>
      <c r="F143" s="16"/>
      <c r="G143" s="15"/>
      <c r="H143" s="220">
        <v>4002215003580</v>
      </c>
      <c r="I143" s="4">
        <v>302500</v>
      </c>
      <c r="J143" s="1"/>
    </row>
    <row r="144" spans="1:10" ht="15.75">
      <c r="A144" s="23">
        <v>136</v>
      </c>
      <c r="B144" s="4" t="s">
        <v>176</v>
      </c>
      <c r="C144" s="4"/>
      <c r="D144" s="16"/>
      <c r="E144" s="16"/>
      <c r="F144" s="16"/>
      <c r="G144" s="15"/>
      <c r="H144" s="220">
        <v>4002215003600</v>
      </c>
      <c r="I144" s="4">
        <v>107500</v>
      </c>
      <c r="J144" s="1"/>
    </row>
    <row r="145" spans="1:10" ht="15.75">
      <c r="A145" s="23">
        <v>137</v>
      </c>
      <c r="B145" s="4" t="s">
        <v>177</v>
      </c>
      <c r="C145" s="4"/>
      <c r="D145" s="16"/>
      <c r="E145" s="16"/>
      <c r="F145" s="16"/>
      <c r="G145" s="15"/>
      <c r="H145" s="220">
        <v>4002215003596</v>
      </c>
      <c r="I145" s="4">
        <v>247500</v>
      </c>
      <c r="J145" s="1"/>
    </row>
    <row r="146" spans="1:10" ht="15.75">
      <c r="A146" s="23">
        <v>138</v>
      </c>
      <c r="B146" s="4" t="s">
        <v>178</v>
      </c>
      <c r="C146" s="4"/>
      <c r="D146" s="16"/>
      <c r="E146" s="16"/>
      <c r="F146" s="16"/>
      <c r="G146" s="15"/>
      <c r="H146" s="220">
        <v>4002215003617</v>
      </c>
      <c r="I146" s="4">
        <v>347500</v>
      </c>
      <c r="J146" s="1"/>
    </row>
    <row r="147" spans="1:10" ht="15.75">
      <c r="A147" s="23">
        <v>139</v>
      </c>
      <c r="B147" s="4" t="s">
        <v>179</v>
      </c>
      <c r="C147" s="4"/>
      <c r="D147" s="16"/>
      <c r="E147" s="16"/>
      <c r="F147" s="16"/>
      <c r="G147" s="15"/>
      <c r="H147" s="220">
        <v>4002215022250</v>
      </c>
      <c r="I147" s="4">
        <v>295000</v>
      </c>
      <c r="J147" s="1"/>
    </row>
    <row r="148" spans="1:10" ht="15.75">
      <c r="A148" s="23">
        <v>140</v>
      </c>
      <c r="B148" s="4" t="s">
        <v>181</v>
      </c>
      <c r="C148" s="4"/>
      <c r="D148" s="16"/>
      <c r="E148" s="16"/>
      <c r="F148" s="16"/>
      <c r="G148" s="15"/>
      <c r="H148" s="220">
        <v>4002215003160</v>
      </c>
      <c r="I148" s="4">
        <v>295000</v>
      </c>
      <c r="J148" s="1"/>
    </row>
    <row r="149" spans="1:10" ht="15.75">
      <c r="A149" s="23">
        <v>141</v>
      </c>
      <c r="B149" s="4" t="s">
        <v>182</v>
      </c>
      <c r="C149" s="4"/>
      <c r="D149" s="16"/>
      <c r="E149" s="16"/>
      <c r="F149" s="16"/>
      <c r="G149" s="15"/>
      <c r="H149" s="220">
        <v>4002215003022</v>
      </c>
      <c r="I149" s="4">
        <v>160000</v>
      </c>
      <c r="J149" s="1"/>
    </row>
    <row r="150" spans="1:10" ht="15.75">
      <c r="A150" s="23">
        <v>142</v>
      </c>
      <c r="B150" s="4" t="s">
        <v>183</v>
      </c>
      <c r="C150" s="4"/>
      <c r="D150" s="16"/>
      <c r="E150" s="16"/>
      <c r="F150" s="16"/>
      <c r="G150" s="15"/>
      <c r="H150" s="220">
        <v>4002215003862</v>
      </c>
      <c r="I150" s="4">
        <v>342500</v>
      </c>
      <c r="J150" s="1"/>
    </row>
    <row r="151" spans="1:10" ht="15.75">
      <c r="A151" s="23">
        <v>143</v>
      </c>
      <c r="B151" s="4" t="s">
        <v>184</v>
      </c>
      <c r="C151" s="4"/>
      <c r="D151" s="16"/>
      <c r="E151" s="16"/>
      <c r="F151" s="16"/>
      <c r="G151" s="15"/>
      <c r="H151" s="220">
        <v>4002215028240</v>
      </c>
      <c r="I151" s="4">
        <v>167500</v>
      </c>
      <c r="J151" s="1"/>
    </row>
    <row r="152" spans="1:10" ht="15.75">
      <c r="A152" s="23">
        <v>144</v>
      </c>
      <c r="B152" s="4" t="s">
        <v>185</v>
      </c>
      <c r="C152" s="4"/>
      <c r="D152" s="16"/>
      <c r="E152" s="16"/>
      <c r="F152" s="16"/>
      <c r="G152" s="15"/>
      <c r="H152" s="220">
        <v>4002215028312</v>
      </c>
      <c r="I152" s="4">
        <v>335000</v>
      </c>
      <c r="J152" s="1"/>
    </row>
    <row r="153" spans="1:10" ht="15.75">
      <c r="A153" s="23">
        <v>145</v>
      </c>
      <c r="B153" s="4" t="s">
        <v>186</v>
      </c>
      <c r="C153" s="4"/>
      <c r="D153" s="16"/>
      <c r="E153" s="16"/>
      <c r="F153" s="16"/>
      <c r="G153" s="15"/>
      <c r="H153" s="220">
        <v>4002215003000</v>
      </c>
      <c r="I153" s="4">
        <v>207500</v>
      </c>
      <c r="J153" s="1"/>
    </row>
    <row r="154" spans="1:10" ht="15.75">
      <c r="A154" s="23">
        <v>146</v>
      </c>
      <c r="B154" s="4" t="s">
        <v>188</v>
      </c>
      <c r="C154" s="4"/>
      <c r="D154" s="16"/>
      <c r="E154" s="16"/>
      <c r="F154" s="16"/>
      <c r="G154" s="15"/>
      <c r="H154" s="220">
        <v>4002215003929</v>
      </c>
      <c r="I154" s="4">
        <v>275000</v>
      </c>
      <c r="J154" s="1"/>
    </row>
    <row r="155" spans="1:10" ht="15.75">
      <c r="A155" s="23">
        <v>147</v>
      </c>
      <c r="B155" s="4" t="s">
        <v>189</v>
      </c>
      <c r="C155" s="4"/>
      <c r="D155" s="16"/>
      <c r="E155" s="16"/>
      <c r="F155" s="16"/>
      <c r="G155" s="15"/>
      <c r="H155" s="220">
        <v>4002215003652</v>
      </c>
      <c r="I155" s="4">
        <v>207500</v>
      </c>
      <c r="J155" s="1"/>
    </row>
    <row r="156" spans="1:10" ht="15.75">
      <c r="A156" s="23">
        <v>148</v>
      </c>
      <c r="B156" s="4" t="s">
        <v>190</v>
      </c>
      <c r="C156" s="4"/>
      <c r="D156" s="16"/>
      <c r="E156" s="16"/>
      <c r="F156" s="16"/>
      <c r="G156" s="15"/>
      <c r="H156" s="220">
        <v>4002215003675</v>
      </c>
      <c r="I156" s="4">
        <v>87500</v>
      </c>
      <c r="J156" s="1"/>
    </row>
    <row r="157" spans="1:10" ht="15.75">
      <c r="A157" s="23">
        <v>149</v>
      </c>
      <c r="B157" s="4" t="s">
        <v>191</v>
      </c>
      <c r="C157" s="4"/>
      <c r="D157" s="16"/>
      <c r="E157" s="16"/>
      <c r="F157" s="16"/>
      <c r="G157" s="15"/>
      <c r="H157" s="220">
        <v>4002215003702</v>
      </c>
      <c r="I157" s="4">
        <v>267500</v>
      </c>
      <c r="J157" s="1"/>
    </row>
    <row r="158" spans="1:10" ht="16.5" thickBot="1">
      <c r="A158" s="23">
        <v>150</v>
      </c>
      <c r="B158" s="4" t="s">
        <v>192</v>
      </c>
      <c r="C158" s="4"/>
      <c r="D158" s="16"/>
      <c r="E158" s="16"/>
      <c r="F158" s="16"/>
      <c r="G158" s="15"/>
      <c r="H158" s="220">
        <v>4002215028370</v>
      </c>
      <c r="I158" s="4">
        <v>255000</v>
      </c>
      <c r="J158" s="1"/>
    </row>
    <row r="159" spans="1:10" ht="16.5" thickBot="1">
      <c r="A159" s="239">
        <f>A158</f>
        <v>150</v>
      </c>
      <c r="B159" s="21" t="s">
        <v>9</v>
      </c>
      <c r="C159" s="20">
        <f>SUM(C59:C64)</f>
        <v>30</v>
      </c>
      <c r="D159" s="20">
        <f>SUM(D59:D64)</f>
        <v>20</v>
      </c>
      <c r="E159" s="20">
        <f>SUM(E59:E64)</f>
        <v>8</v>
      </c>
      <c r="F159" s="20">
        <f>SUM(F59:F64)</f>
        <v>2</v>
      </c>
      <c r="G159" s="20"/>
      <c r="H159" s="20"/>
      <c r="I159" s="20">
        <f>SUM(I9:I158)</f>
        <v>56035400</v>
      </c>
      <c r="J159" s="2">
        <f>SUM(J59:J63)</f>
        <v>0</v>
      </c>
    </row>
    <row r="160" ht="15.75" thickTop="1"/>
    <row r="161" spans="1:10" ht="19.5">
      <c r="A161" s="231"/>
      <c r="B161" s="9"/>
      <c r="C161" s="9"/>
      <c r="D161" s="9"/>
      <c r="E161" s="9"/>
      <c r="F161" s="344" t="s">
        <v>33</v>
      </c>
      <c r="G161" s="344"/>
      <c r="H161" s="344"/>
      <c r="I161" s="344"/>
      <c r="J161" s="344"/>
    </row>
    <row r="162" spans="1:10" ht="19.5">
      <c r="A162" s="64"/>
      <c r="B162" s="25" t="s">
        <v>31</v>
      </c>
      <c r="C162" s="24"/>
      <c r="D162" s="24"/>
      <c r="E162" s="24"/>
      <c r="F162" s="24"/>
      <c r="G162" s="24" t="s">
        <v>32</v>
      </c>
      <c r="H162" s="345" t="s">
        <v>32</v>
      </c>
      <c r="I162" s="345"/>
      <c r="J162" s="345"/>
    </row>
    <row r="163" ht="15">
      <c r="E163" s="7"/>
    </row>
    <row r="164" spans="5:9" ht="15">
      <c r="E164" s="7"/>
      <c r="I164" s="7"/>
    </row>
    <row r="166" ht="15">
      <c r="I166" s="7"/>
    </row>
    <row r="168" spans="1:10" ht="16.5">
      <c r="A168" s="201" t="s">
        <v>29</v>
      </c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6.5">
      <c r="A169" s="201" t="s">
        <v>30</v>
      </c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6.5">
      <c r="A170" s="201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9.5">
      <c r="A171" s="345" t="s">
        <v>220</v>
      </c>
      <c r="B171" s="345"/>
      <c r="C171" s="345"/>
      <c r="D171" s="345"/>
      <c r="E171" s="345"/>
      <c r="F171" s="345"/>
      <c r="G171" s="345"/>
      <c r="H171" s="345"/>
      <c r="I171" s="345"/>
      <c r="J171" s="345"/>
    </row>
    <row r="172" spans="1:10" ht="19.5">
      <c r="A172" s="345" t="s">
        <v>219</v>
      </c>
      <c r="B172" s="345"/>
      <c r="C172" s="345"/>
      <c r="D172" s="345"/>
      <c r="E172" s="345"/>
      <c r="F172" s="345"/>
      <c r="G172" s="345"/>
      <c r="H172" s="345"/>
      <c r="I172" s="345"/>
      <c r="J172" s="345"/>
    </row>
    <row r="173" spans="1:10" ht="18.75">
      <c r="A173" s="238" t="s">
        <v>200</v>
      </c>
      <c r="B173" s="163"/>
      <c r="C173" s="163"/>
      <c r="D173" s="163"/>
      <c r="E173" s="163"/>
      <c r="F173" s="163"/>
      <c r="G173" s="163"/>
      <c r="H173" s="163"/>
      <c r="I173" s="12"/>
      <c r="J173" s="12"/>
    </row>
    <row r="174" spans="1:10" ht="19.5" thickBot="1">
      <c r="A174" s="238"/>
      <c r="B174" s="163"/>
      <c r="C174" s="163"/>
      <c r="D174" s="163"/>
      <c r="E174" s="163"/>
      <c r="F174" s="163"/>
      <c r="G174" s="163"/>
      <c r="H174" s="163"/>
      <c r="I174" s="12"/>
      <c r="J174" s="12"/>
    </row>
    <row r="175" spans="1:10" ht="16.5" thickTop="1">
      <c r="A175" s="380" t="s">
        <v>0</v>
      </c>
      <c r="B175" s="382" t="s">
        <v>10</v>
      </c>
      <c r="C175" s="382" t="s">
        <v>7</v>
      </c>
      <c r="D175" s="237" t="s">
        <v>1</v>
      </c>
      <c r="E175" s="237" t="s">
        <v>2</v>
      </c>
      <c r="F175" s="237" t="s">
        <v>3</v>
      </c>
      <c r="G175" s="377" t="s">
        <v>8</v>
      </c>
      <c r="H175" s="377" t="s">
        <v>202</v>
      </c>
      <c r="I175" s="382" t="s">
        <v>4</v>
      </c>
      <c r="J175" s="383" t="s">
        <v>15</v>
      </c>
    </row>
    <row r="176" spans="1:10" ht="15.75">
      <c r="A176" s="381"/>
      <c r="B176" s="378"/>
      <c r="C176" s="378"/>
      <c r="D176" s="236">
        <v>65000</v>
      </c>
      <c r="E176" s="235" t="s">
        <v>5</v>
      </c>
      <c r="F176" s="235" t="s">
        <v>6</v>
      </c>
      <c r="G176" s="378"/>
      <c r="H176" s="379"/>
      <c r="I176" s="378"/>
      <c r="J176" s="384"/>
    </row>
    <row r="177" spans="1:10" ht="15.75">
      <c r="A177" s="234">
        <v>1</v>
      </c>
      <c r="B177" s="16" t="s">
        <v>195</v>
      </c>
      <c r="C177" s="4">
        <f aca="true" t="shared" si="2" ref="C177:C186">D177+E177+F177</f>
        <v>5</v>
      </c>
      <c r="D177" s="4">
        <v>3</v>
      </c>
      <c r="E177" s="4">
        <v>1</v>
      </c>
      <c r="F177" s="4">
        <v>1</v>
      </c>
      <c r="G177" s="15">
        <v>15000</v>
      </c>
      <c r="H177" s="218">
        <v>4002215001900</v>
      </c>
      <c r="I177" s="4">
        <v>99500</v>
      </c>
      <c r="J177" s="1"/>
    </row>
    <row r="178" spans="1:10" ht="15.75">
      <c r="A178" s="233">
        <v>2</v>
      </c>
      <c r="B178" s="4" t="s">
        <v>196</v>
      </c>
      <c r="C178" s="4">
        <f t="shared" si="2"/>
        <v>7</v>
      </c>
      <c r="D178" s="16">
        <v>5</v>
      </c>
      <c r="E178" s="16">
        <v>2</v>
      </c>
      <c r="F178" s="16"/>
      <c r="G178" s="15">
        <v>15000</v>
      </c>
      <c r="H178" s="218">
        <v>4002215002302</v>
      </c>
      <c r="I178" s="4">
        <v>99500</v>
      </c>
      <c r="J178" s="1"/>
    </row>
    <row r="179" spans="1:10" ht="15.75">
      <c r="A179" s="233">
        <v>3</v>
      </c>
      <c r="B179" s="4" t="s">
        <v>197</v>
      </c>
      <c r="C179" s="4">
        <f t="shared" si="2"/>
        <v>4</v>
      </c>
      <c r="D179" s="16">
        <v>2</v>
      </c>
      <c r="E179" s="16">
        <v>2</v>
      </c>
      <c r="F179" s="16"/>
      <c r="G179" s="15">
        <v>15000</v>
      </c>
      <c r="H179" s="218" t="s">
        <v>208</v>
      </c>
      <c r="I179" s="4">
        <v>99500</v>
      </c>
      <c r="J179" s="1"/>
    </row>
    <row r="180" spans="1:10" ht="15.75">
      <c r="A180" s="233">
        <v>4</v>
      </c>
      <c r="B180" s="4" t="s">
        <v>198</v>
      </c>
      <c r="C180" s="4">
        <f t="shared" si="2"/>
        <v>8</v>
      </c>
      <c r="D180" s="16">
        <v>5</v>
      </c>
      <c r="E180" s="16">
        <v>2</v>
      </c>
      <c r="F180" s="16">
        <v>1</v>
      </c>
      <c r="G180" s="15">
        <v>15000</v>
      </c>
      <c r="H180" s="218">
        <v>4002215002360</v>
      </c>
      <c r="I180" s="4">
        <v>99500</v>
      </c>
      <c r="J180" s="1"/>
    </row>
    <row r="181" spans="1:10" ht="15.75">
      <c r="A181" s="233">
        <v>5</v>
      </c>
      <c r="B181" s="4" t="s">
        <v>199</v>
      </c>
      <c r="C181" s="4">
        <f t="shared" si="2"/>
        <v>1</v>
      </c>
      <c r="D181" s="16">
        <v>1</v>
      </c>
      <c r="E181" s="16"/>
      <c r="F181" s="16"/>
      <c r="G181" s="15">
        <v>15000</v>
      </c>
      <c r="H181" s="218">
        <v>4002215003097</v>
      </c>
      <c r="I181" s="4">
        <v>80000</v>
      </c>
      <c r="J181" s="1"/>
    </row>
    <row r="182" spans="1:10" ht="15.75">
      <c r="A182" s="233">
        <v>6</v>
      </c>
      <c r="B182" s="16" t="s">
        <v>218</v>
      </c>
      <c r="C182" s="4">
        <f t="shared" si="2"/>
        <v>5</v>
      </c>
      <c r="D182" s="16">
        <v>4</v>
      </c>
      <c r="E182" s="16">
        <v>1</v>
      </c>
      <c r="F182" s="16"/>
      <c r="G182" s="15">
        <v>15000</v>
      </c>
      <c r="H182" s="218">
        <v>4002215003856</v>
      </c>
      <c r="I182" s="4">
        <v>45000</v>
      </c>
      <c r="J182" s="1"/>
    </row>
    <row r="183" spans="1:10" ht="15.75">
      <c r="A183" s="233">
        <v>7</v>
      </c>
      <c r="B183" s="4" t="s">
        <v>217</v>
      </c>
      <c r="C183" s="4">
        <f t="shared" si="2"/>
        <v>7</v>
      </c>
      <c r="D183" s="16">
        <v>6</v>
      </c>
      <c r="E183" s="16">
        <v>1</v>
      </c>
      <c r="F183" s="16"/>
      <c r="G183" s="15">
        <v>15000</v>
      </c>
      <c r="H183" s="218">
        <v>4002215001736</v>
      </c>
      <c r="I183" s="4">
        <v>20000</v>
      </c>
      <c r="J183" s="1"/>
    </row>
    <row r="184" spans="1:10" ht="15.75">
      <c r="A184" s="233">
        <v>8</v>
      </c>
      <c r="B184" s="4" t="s">
        <v>216</v>
      </c>
      <c r="C184" s="4">
        <f t="shared" si="2"/>
        <v>4</v>
      </c>
      <c r="D184" s="16"/>
      <c r="E184" s="16">
        <v>4</v>
      </c>
      <c r="F184" s="16"/>
      <c r="G184" s="15">
        <v>15000</v>
      </c>
      <c r="H184" s="218">
        <v>4002215028291</v>
      </c>
      <c r="I184" s="4">
        <v>45000</v>
      </c>
      <c r="J184" s="1"/>
    </row>
    <row r="185" spans="1:10" ht="15.75">
      <c r="A185" s="233">
        <v>9</v>
      </c>
      <c r="B185" s="17" t="s">
        <v>215</v>
      </c>
      <c r="C185" s="4">
        <f t="shared" si="2"/>
        <v>7</v>
      </c>
      <c r="D185" s="16">
        <v>5</v>
      </c>
      <c r="E185" s="16">
        <v>2</v>
      </c>
      <c r="F185" s="16"/>
      <c r="G185" s="15">
        <v>15000</v>
      </c>
      <c r="H185" s="218">
        <v>4002215001482</v>
      </c>
      <c r="I185" s="4">
        <v>225000</v>
      </c>
      <c r="J185" s="1"/>
    </row>
    <row r="186" spans="1:10" ht="16.5" thickBot="1">
      <c r="A186" s="233">
        <v>10</v>
      </c>
      <c r="B186" s="17" t="s">
        <v>214</v>
      </c>
      <c r="C186" s="4">
        <f t="shared" si="2"/>
        <v>7</v>
      </c>
      <c r="D186" s="16">
        <v>5</v>
      </c>
      <c r="E186" s="16">
        <v>1</v>
      </c>
      <c r="F186" s="16">
        <v>1</v>
      </c>
      <c r="G186" s="15">
        <v>15000</v>
      </c>
      <c r="H186" s="218">
        <v>4002215001401</v>
      </c>
      <c r="I186" s="4">
        <v>225000</v>
      </c>
      <c r="J186" s="1"/>
    </row>
    <row r="187" spans="1:10" ht="16.5" thickBot="1">
      <c r="A187" s="232">
        <f>A186</f>
        <v>10</v>
      </c>
      <c r="B187" s="21" t="s">
        <v>9</v>
      </c>
      <c r="C187" s="20">
        <f>SUM(C88:C93)</f>
        <v>0</v>
      </c>
      <c r="D187" s="20">
        <f>SUM(D88:D93)</f>
        <v>0</v>
      </c>
      <c r="E187" s="20">
        <f>SUM(E88:E93)</f>
        <v>0</v>
      </c>
      <c r="F187" s="20">
        <f>SUM(F88:F93)</f>
        <v>0</v>
      </c>
      <c r="G187" s="20"/>
      <c r="H187" s="20"/>
      <c r="I187" s="20">
        <f>SUM(I177:I186)</f>
        <v>1038000</v>
      </c>
      <c r="J187" s="2">
        <f>SUM(J88:J92)</f>
        <v>0</v>
      </c>
    </row>
    <row r="188" ht="15.75" thickTop="1"/>
    <row r="189" spans="1:10" ht="19.5">
      <c r="A189" s="231"/>
      <c r="B189" s="9"/>
      <c r="C189" s="9"/>
      <c r="D189" s="9"/>
      <c r="E189" s="9"/>
      <c r="F189" s="344" t="s">
        <v>33</v>
      </c>
      <c r="G189" s="344"/>
      <c r="H189" s="344"/>
      <c r="I189" s="344"/>
      <c r="J189" s="344"/>
    </row>
    <row r="190" spans="1:10" ht="19.5">
      <c r="A190" s="64"/>
      <c r="B190" s="25" t="s">
        <v>31</v>
      </c>
      <c r="C190" s="24"/>
      <c r="D190" s="24"/>
      <c r="E190" s="24"/>
      <c r="F190" s="24"/>
      <c r="G190" s="24" t="s">
        <v>32</v>
      </c>
      <c r="H190" s="345" t="s">
        <v>32</v>
      </c>
      <c r="I190" s="345"/>
      <c r="J190" s="345"/>
    </row>
    <row r="191" ht="15">
      <c r="E191" s="7"/>
    </row>
  </sheetData>
  <sheetProtection/>
  <mergeCells count="22">
    <mergeCell ref="H7:H8"/>
    <mergeCell ref="A172:J172"/>
    <mergeCell ref="A175:A176"/>
    <mergeCell ref="F161:J161"/>
    <mergeCell ref="I175:I176"/>
    <mergeCell ref="J175:J176"/>
    <mergeCell ref="A4:J4"/>
    <mergeCell ref="A5:J5"/>
    <mergeCell ref="A7:A8"/>
    <mergeCell ref="B7:B8"/>
    <mergeCell ref="C7:C8"/>
    <mergeCell ref="B175:B176"/>
    <mergeCell ref="C175:C176"/>
    <mergeCell ref="I7:I8"/>
    <mergeCell ref="J7:J8"/>
    <mergeCell ref="G7:G8"/>
    <mergeCell ref="F189:J189"/>
    <mergeCell ref="H190:J190"/>
    <mergeCell ref="G175:G176"/>
    <mergeCell ref="H175:H176"/>
    <mergeCell ref="H162:J162"/>
    <mergeCell ref="A171:J17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71"/>
  <sheetViews>
    <sheetView zoomScalePageLayoutView="0" workbookViewId="0" topLeftCell="A154">
      <selection activeCell="A6" sqref="A6:J6"/>
    </sheetView>
  </sheetViews>
  <sheetFormatPr defaultColWidth="9.140625" defaultRowHeight="15"/>
  <cols>
    <col min="1" max="1" width="7.8515625" style="275" customWidth="1"/>
    <col min="2" max="2" width="24.7109375" style="242" customWidth="1"/>
    <col min="3" max="3" width="23.57421875" style="242" customWidth="1"/>
    <col min="4" max="8" width="13.28125" style="242" hidden="1" customWidth="1"/>
    <col min="9" max="9" width="17.8515625" style="242" customWidth="1"/>
    <col min="10" max="11" width="13.28125" style="242" customWidth="1"/>
    <col min="12" max="16384" width="9.140625" style="242" customWidth="1"/>
  </cols>
  <sheetData>
    <row r="1" spans="1:21" ht="15.75">
      <c r="A1" s="388" t="s">
        <v>29</v>
      </c>
      <c r="B1" s="388"/>
      <c r="C1" s="388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0"/>
      <c r="O1" s="129"/>
      <c r="P1" s="129"/>
      <c r="Q1" s="129"/>
      <c r="R1" s="129"/>
      <c r="S1" s="129"/>
      <c r="T1" s="129"/>
      <c r="U1" s="129"/>
    </row>
    <row r="2" spans="1:21" ht="15.75">
      <c r="A2" s="388" t="s">
        <v>224</v>
      </c>
      <c r="B2" s="388"/>
      <c r="C2" s="388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30"/>
      <c r="O2" s="129"/>
      <c r="P2" s="129"/>
      <c r="Q2" s="129"/>
      <c r="R2" s="129"/>
      <c r="S2" s="129"/>
      <c r="T2" s="129"/>
      <c r="U2" s="129"/>
    </row>
    <row r="3" spans="1:21" ht="15.75">
      <c r="A3" s="27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29"/>
      <c r="P3" s="129"/>
      <c r="Q3" s="129"/>
      <c r="R3" s="129"/>
      <c r="S3" s="129"/>
      <c r="T3" s="129"/>
      <c r="U3" s="129"/>
    </row>
    <row r="4" spans="1:21" ht="18.75" customHeight="1">
      <c r="A4" s="336" t="s">
        <v>194</v>
      </c>
      <c r="B4" s="336"/>
      <c r="C4" s="336"/>
      <c r="D4" s="336"/>
      <c r="E4" s="336"/>
      <c r="F4" s="336"/>
      <c r="G4" s="336"/>
      <c r="H4" s="336"/>
      <c r="I4" s="336"/>
      <c r="J4" s="336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ht="18.75" customHeight="1">
      <c r="A5" s="336" t="s">
        <v>222</v>
      </c>
      <c r="B5" s="336"/>
      <c r="C5" s="336"/>
      <c r="D5" s="336"/>
      <c r="E5" s="336"/>
      <c r="F5" s="336"/>
      <c r="G5" s="336"/>
      <c r="H5" s="336"/>
      <c r="I5" s="336"/>
      <c r="J5" s="336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1" ht="18.75" customHeight="1">
      <c r="A6" s="387" t="s">
        <v>200</v>
      </c>
      <c r="B6" s="387"/>
      <c r="C6" s="387"/>
      <c r="D6" s="387"/>
      <c r="E6" s="387"/>
      <c r="F6" s="387"/>
      <c r="G6" s="387"/>
      <c r="H6" s="387"/>
      <c r="I6" s="387"/>
      <c r="J6" s="387"/>
      <c r="K6" s="129"/>
      <c r="L6" s="129"/>
      <c r="M6" s="130"/>
      <c r="N6" s="130"/>
      <c r="O6" s="129"/>
      <c r="P6" s="129"/>
      <c r="Q6" s="129"/>
      <c r="R6" s="129"/>
      <c r="S6" s="129"/>
      <c r="T6" s="129"/>
      <c r="U6" s="129"/>
    </row>
    <row r="7" spans="13:14" ht="16.5" thickBot="1">
      <c r="M7" s="243"/>
      <c r="N7" s="243"/>
    </row>
    <row r="8" spans="1:21" s="275" customFormat="1" ht="16.5" thickTop="1">
      <c r="A8" s="389" t="s">
        <v>0</v>
      </c>
      <c r="B8" s="391" t="s">
        <v>10</v>
      </c>
      <c r="C8" s="391" t="s">
        <v>221</v>
      </c>
      <c r="D8" s="391" t="s">
        <v>7</v>
      </c>
      <c r="E8" s="271" t="s">
        <v>1</v>
      </c>
      <c r="F8" s="271" t="s">
        <v>2</v>
      </c>
      <c r="G8" s="271" t="s">
        <v>3</v>
      </c>
      <c r="H8" s="393" t="s">
        <v>8</v>
      </c>
      <c r="I8" s="391" t="s">
        <v>4</v>
      </c>
      <c r="J8" s="385" t="s">
        <v>15</v>
      </c>
      <c r="K8" s="270"/>
      <c r="L8" s="270"/>
      <c r="M8" s="274"/>
      <c r="N8" s="274"/>
      <c r="O8" s="270"/>
      <c r="P8" s="270"/>
      <c r="Q8" s="270"/>
      <c r="R8" s="270"/>
      <c r="S8" s="270"/>
      <c r="T8" s="270"/>
      <c r="U8" s="385" t="s">
        <v>15</v>
      </c>
    </row>
    <row r="9" spans="1:21" s="275" customFormat="1" ht="15.75">
      <c r="A9" s="390"/>
      <c r="B9" s="392"/>
      <c r="C9" s="392"/>
      <c r="D9" s="392"/>
      <c r="E9" s="272">
        <v>65000</v>
      </c>
      <c r="F9" s="273" t="s">
        <v>5</v>
      </c>
      <c r="G9" s="273" t="s">
        <v>6</v>
      </c>
      <c r="H9" s="392"/>
      <c r="I9" s="392"/>
      <c r="J9" s="386"/>
      <c r="M9" s="276"/>
      <c r="N9" s="276"/>
      <c r="U9" s="386"/>
    </row>
    <row r="10" spans="1:21" ht="15.75">
      <c r="A10" s="277">
        <v>1</v>
      </c>
      <c r="B10" s="146" t="s">
        <v>16</v>
      </c>
      <c r="C10" s="119">
        <v>4002215002230</v>
      </c>
      <c r="D10" s="119">
        <v>5</v>
      </c>
      <c r="E10" s="119">
        <v>2</v>
      </c>
      <c r="F10" s="119">
        <v>3</v>
      </c>
      <c r="G10" s="119"/>
      <c r="H10" s="120">
        <v>15000</v>
      </c>
      <c r="I10" s="119">
        <v>458500</v>
      </c>
      <c r="J10" s="244"/>
      <c r="M10" s="243"/>
      <c r="N10" s="243"/>
      <c r="U10" s="121"/>
    </row>
    <row r="11" spans="1:21" ht="15.75">
      <c r="A11" s="278">
        <v>2</v>
      </c>
      <c r="B11" s="123" t="s">
        <v>17</v>
      </c>
      <c r="C11" s="119">
        <v>4002215003130</v>
      </c>
      <c r="D11" s="119">
        <v>6</v>
      </c>
      <c r="E11" s="123">
        <v>2</v>
      </c>
      <c r="F11" s="123">
        <v>4</v>
      </c>
      <c r="G11" s="123"/>
      <c r="H11" s="120">
        <v>15000</v>
      </c>
      <c r="I11" s="119">
        <v>558000</v>
      </c>
      <c r="J11" s="170"/>
      <c r="M11" s="243"/>
      <c r="N11" s="243"/>
      <c r="U11" s="121"/>
    </row>
    <row r="12" spans="1:21" ht="15.75">
      <c r="A12" s="278">
        <v>3</v>
      </c>
      <c r="B12" s="123" t="s">
        <v>18</v>
      </c>
      <c r="C12" s="119">
        <v>4002215006542</v>
      </c>
      <c r="D12" s="119">
        <v>4</v>
      </c>
      <c r="E12" s="123">
        <v>3</v>
      </c>
      <c r="F12" s="123">
        <v>1</v>
      </c>
      <c r="G12" s="123"/>
      <c r="H12" s="120">
        <v>15000</v>
      </c>
      <c r="I12" s="119">
        <v>339500</v>
      </c>
      <c r="J12" s="170"/>
      <c r="M12" s="243"/>
      <c r="N12" s="243"/>
      <c r="U12" s="121"/>
    </row>
    <row r="13" spans="1:21" ht="15.75">
      <c r="A13" s="278">
        <v>4</v>
      </c>
      <c r="B13" s="123" t="s">
        <v>19</v>
      </c>
      <c r="C13" s="119">
        <v>4002215008207</v>
      </c>
      <c r="D13" s="119">
        <v>6</v>
      </c>
      <c r="E13" s="123">
        <v>5</v>
      </c>
      <c r="F13" s="123">
        <v>1</v>
      </c>
      <c r="G13" s="123"/>
      <c r="H13" s="120">
        <v>15000</v>
      </c>
      <c r="I13" s="119">
        <v>499500</v>
      </c>
      <c r="J13" s="170"/>
      <c r="K13" s="245"/>
      <c r="L13" s="245"/>
      <c r="M13" s="243"/>
      <c r="N13" s="243"/>
      <c r="U13" s="121"/>
    </row>
    <row r="14" spans="1:21" ht="15.75">
      <c r="A14" s="278">
        <v>5</v>
      </c>
      <c r="B14" s="123" t="s">
        <v>21</v>
      </c>
      <c r="C14" s="119">
        <v>4002215002269</v>
      </c>
      <c r="D14" s="119">
        <v>5</v>
      </c>
      <c r="E14" s="123">
        <v>5</v>
      </c>
      <c r="F14" s="123"/>
      <c r="G14" s="123"/>
      <c r="H14" s="120">
        <v>15000</v>
      </c>
      <c r="I14" s="119">
        <v>400000</v>
      </c>
      <c r="J14" s="170"/>
      <c r="M14" s="243"/>
      <c r="N14" s="243"/>
      <c r="U14" s="121"/>
    </row>
    <row r="15" spans="1:21" ht="15.75">
      <c r="A15" s="278">
        <v>6</v>
      </c>
      <c r="B15" s="123" t="s">
        <v>20</v>
      </c>
      <c r="C15" s="119">
        <v>4002215002252</v>
      </c>
      <c r="D15" s="119">
        <v>5</v>
      </c>
      <c r="E15" s="123">
        <v>3</v>
      </c>
      <c r="F15" s="123">
        <v>1</v>
      </c>
      <c r="G15" s="123">
        <v>1</v>
      </c>
      <c r="H15" s="120">
        <v>15000</v>
      </c>
      <c r="I15" s="119">
        <v>471500</v>
      </c>
      <c r="J15" s="170"/>
      <c r="M15" s="243"/>
      <c r="N15" s="243"/>
      <c r="U15" s="121"/>
    </row>
    <row r="16" spans="1:21" ht="15.75">
      <c r="A16" s="278">
        <v>7</v>
      </c>
      <c r="B16" s="123" t="s">
        <v>22</v>
      </c>
      <c r="C16" s="119">
        <v>4002215002377</v>
      </c>
      <c r="D16" s="119">
        <v>2</v>
      </c>
      <c r="E16" s="123">
        <v>2</v>
      </c>
      <c r="F16" s="123"/>
      <c r="G16" s="123"/>
      <c r="H16" s="120">
        <v>15000</v>
      </c>
      <c r="I16" s="119">
        <v>160000</v>
      </c>
      <c r="J16" s="170"/>
      <c r="M16" s="243"/>
      <c r="N16" s="243"/>
      <c r="U16" s="121"/>
    </row>
    <row r="17" spans="1:21" ht="15.75">
      <c r="A17" s="278">
        <v>8</v>
      </c>
      <c r="B17" s="119" t="s">
        <v>23</v>
      </c>
      <c r="C17" s="119">
        <v>4002215002390</v>
      </c>
      <c r="D17" s="119">
        <v>7</v>
      </c>
      <c r="E17" s="123">
        <v>4</v>
      </c>
      <c r="F17" s="123">
        <v>2</v>
      </c>
      <c r="G17" s="123">
        <v>1</v>
      </c>
      <c r="H17" s="120">
        <v>15000</v>
      </c>
      <c r="I17" s="119">
        <v>651000</v>
      </c>
      <c r="J17" s="170"/>
      <c r="K17" s="242" t="s">
        <v>12</v>
      </c>
      <c r="L17" s="242" t="s">
        <v>13</v>
      </c>
      <c r="M17" s="243" t="s">
        <v>14</v>
      </c>
      <c r="N17" s="243"/>
      <c r="U17" s="121"/>
    </row>
    <row r="18" spans="1:21" ht="15.75">
      <c r="A18" s="278">
        <v>9</v>
      </c>
      <c r="B18" s="119" t="s">
        <v>24</v>
      </c>
      <c r="C18" s="119">
        <v>4002215002410</v>
      </c>
      <c r="D18" s="119">
        <v>6</v>
      </c>
      <c r="E18" s="123">
        <v>2</v>
      </c>
      <c r="F18" s="123">
        <v>4</v>
      </c>
      <c r="G18" s="123"/>
      <c r="H18" s="120">
        <v>15000</v>
      </c>
      <c r="I18" s="119">
        <v>558000</v>
      </c>
      <c r="J18" s="170"/>
      <c r="K18" s="243">
        <v>25000</v>
      </c>
      <c r="L18" s="243">
        <v>32500</v>
      </c>
      <c r="M18" s="243">
        <v>45000</v>
      </c>
      <c r="N18" s="243"/>
      <c r="O18" s="243">
        <v>37500</v>
      </c>
      <c r="P18" s="243">
        <v>48800</v>
      </c>
      <c r="Q18" s="243">
        <v>67500</v>
      </c>
      <c r="U18" s="121"/>
    </row>
    <row r="19" spans="1:21" ht="15.75">
      <c r="A19" s="278">
        <v>10</v>
      </c>
      <c r="B19" s="118" t="s">
        <v>27</v>
      </c>
      <c r="C19" s="119">
        <v>4002215003827</v>
      </c>
      <c r="D19" s="119">
        <v>7</v>
      </c>
      <c r="E19" s="123">
        <v>5</v>
      </c>
      <c r="F19" s="123">
        <v>2</v>
      </c>
      <c r="G19" s="123"/>
      <c r="H19" s="120">
        <v>15000</v>
      </c>
      <c r="I19" s="119">
        <v>599000</v>
      </c>
      <c r="J19" s="170"/>
      <c r="K19" s="243">
        <v>80000</v>
      </c>
      <c r="L19" s="243">
        <v>99500</v>
      </c>
      <c r="M19" s="243">
        <v>132000</v>
      </c>
      <c r="N19" s="243"/>
      <c r="O19" s="243">
        <v>112500</v>
      </c>
      <c r="P19" s="243">
        <v>141800</v>
      </c>
      <c r="Q19" s="243">
        <v>190500</v>
      </c>
      <c r="U19" s="121"/>
    </row>
    <row r="20" spans="1:21" ht="15.75">
      <c r="A20" s="278">
        <v>11</v>
      </c>
      <c r="B20" s="118" t="s">
        <v>25</v>
      </c>
      <c r="C20" s="119">
        <v>4002215008220</v>
      </c>
      <c r="D20" s="119">
        <v>7</v>
      </c>
      <c r="E20" s="123">
        <v>5</v>
      </c>
      <c r="F20" s="123">
        <v>2</v>
      </c>
      <c r="G20" s="123"/>
      <c r="H20" s="120">
        <v>15000</v>
      </c>
      <c r="I20" s="119">
        <v>599000</v>
      </c>
      <c r="J20" s="246"/>
      <c r="K20" s="247">
        <f>K19-K18</f>
        <v>55000</v>
      </c>
      <c r="L20" s="247">
        <f>L19-L18</f>
        <v>67000</v>
      </c>
      <c r="M20" s="247">
        <f>M19-M18</f>
        <v>87000</v>
      </c>
      <c r="N20" s="248"/>
      <c r="O20" s="247">
        <f>O19-O18</f>
        <v>75000</v>
      </c>
      <c r="P20" s="247">
        <f>P19-P18</f>
        <v>93000</v>
      </c>
      <c r="Q20" s="247">
        <f>Q19-Q18</f>
        <v>123000</v>
      </c>
      <c r="U20" s="121"/>
    </row>
    <row r="21" spans="1:21" ht="15.75">
      <c r="A21" s="278">
        <v>12</v>
      </c>
      <c r="B21" s="118" t="s">
        <v>26</v>
      </c>
      <c r="C21" s="119">
        <v>4002215002404</v>
      </c>
      <c r="D21" s="119">
        <v>2</v>
      </c>
      <c r="E21" s="123">
        <v>2</v>
      </c>
      <c r="F21" s="123"/>
      <c r="G21" s="123"/>
      <c r="H21" s="120">
        <v>15000</v>
      </c>
      <c r="I21" s="119">
        <v>160000</v>
      </c>
      <c r="J21" s="226"/>
      <c r="M21" s="243"/>
      <c r="N21" s="243"/>
      <c r="U21" s="121"/>
    </row>
    <row r="22" spans="1:21" ht="15.75">
      <c r="A22" s="278">
        <v>13</v>
      </c>
      <c r="B22" s="123" t="s">
        <v>34</v>
      </c>
      <c r="C22" s="119">
        <v>4002215002462</v>
      </c>
      <c r="D22" s="119">
        <v>5</v>
      </c>
      <c r="E22" s="123">
        <v>3</v>
      </c>
      <c r="F22" s="123">
        <v>1</v>
      </c>
      <c r="G22" s="123">
        <v>1</v>
      </c>
      <c r="H22" s="120">
        <v>15000</v>
      </c>
      <c r="I22" s="119">
        <v>471500</v>
      </c>
      <c r="J22" s="226"/>
      <c r="M22" s="243"/>
      <c r="N22" s="243"/>
      <c r="U22" s="121"/>
    </row>
    <row r="23" spans="1:21" ht="15.75">
      <c r="A23" s="278">
        <v>14</v>
      </c>
      <c r="B23" s="119" t="s">
        <v>35</v>
      </c>
      <c r="C23" s="119">
        <v>4002215002587</v>
      </c>
      <c r="D23" s="119">
        <v>5</v>
      </c>
      <c r="E23" s="123">
        <v>5</v>
      </c>
      <c r="F23" s="123"/>
      <c r="G23" s="123"/>
      <c r="H23" s="120">
        <v>15000</v>
      </c>
      <c r="I23" s="119">
        <v>400000</v>
      </c>
      <c r="J23" s="226"/>
      <c r="K23" s="242" t="s">
        <v>12</v>
      </c>
      <c r="L23" s="242" t="s">
        <v>13</v>
      </c>
      <c r="M23" s="243" t="s">
        <v>14</v>
      </c>
      <c r="N23" s="243"/>
      <c r="U23" s="121"/>
    </row>
    <row r="24" spans="1:21" ht="15.75">
      <c r="A24" s="278">
        <v>15</v>
      </c>
      <c r="B24" s="119" t="s">
        <v>36</v>
      </c>
      <c r="C24" s="119">
        <v>4002215002433</v>
      </c>
      <c r="D24" s="119">
        <v>5</v>
      </c>
      <c r="E24" s="123">
        <v>3</v>
      </c>
      <c r="F24" s="123">
        <v>2</v>
      </c>
      <c r="G24" s="123"/>
      <c r="H24" s="120">
        <v>15000</v>
      </c>
      <c r="I24" s="119">
        <v>439000</v>
      </c>
      <c r="J24" s="226"/>
      <c r="K24" s="243">
        <v>25000</v>
      </c>
      <c r="L24" s="243">
        <v>32500</v>
      </c>
      <c r="M24" s="243">
        <v>45000</v>
      </c>
      <c r="N24" s="243"/>
      <c r="O24" s="243">
        <v>37500</v>
      </c>
      <c r="P24" s="243">
        <v>48800</v>
      </c>
      <c r="Q24" s="243">
        <v>67500</v>
      </c>
      <c r="U24" s="121"/>
    </row>
    <row r="25" spans="1:21" ht="15.75">
      <c r="A25" s="278">
        <v>16</v>
      </c>
      <c r="B25" s="118" t="s">
        <v>37</v>
      </c>
      <c r="C25" s="119">
        <v>4002215002440</v>
      </c>
      <c r="D25" s="119">
        <v>3</v>
      </c>
      <c r="E25" s="123">
        <v>3</v>
      </c>
      <c r="F25" s="123"/>
      <c r="G25" s="123"/>
      <c r="H25" s="120">
        <v>15000</v>
      </c>
      <c r="I25" s="119">
        <v>240000</v>
      </c>
      <c r="J25" s="226"/>
      <c r="K25" s="243">
        <v>80000</v>
      </c>
      <c r="L25" s="243">
        <v>99500</v>
      </c>
      <c r="M25" s="243">
        <v>132000</v>
      </c>
      <c r="N25" s="243"/>
      <c r="O25" s="243">
        <v>112500</v>
      </c>
      <c r="P25" s="243">
        <v>141800</v>
      </c>
      <c r="Q25" s="243">
        <v>190500</v>
      </c>
      <c r="U25" s="121"/>
    </row>
    <row r="26" spans="1:21" ht="15.75">
      <c r="A26" s="278">
        <v>17</v>
      </c>
      <c r="B26" s="118" t="s">
        <v>38</v>
      </c>
      <c r="C26" s="119">
        <v>4002215003719</v>
      </c>
      <c r="D26" s="119">
        <v>5</v>
      </c>
      <c r="E26" s="123"/>
      <c r="F26" s="123">
        <v>5</v>
      </c>
      <c r="G26" s="123"/>
      <c r="H26" s="120">
        <v>15000</v>
      </c>
      <c r="I26" s="119">
        <v>497500</v>
      </c>
      <c r="J26" s="226"/>
      <c r="K26" s="247">
        <f>K25-K24</f>
        <v>55000</v>
      </c>
      <c r="L26" s="247">
        <f>L25-L24</f>
        <v>67000</v>
      </c>
      <c r="M26" s="247">
        <f>M25-M24</f>
        <v>87000</v>
      </c>
      <c r="N26" s="248"/>
      <c r="O26" s="247">
        <f>O25-O24</f>
        <v>75000</v>
      </c>
      <c r="P26" s="247">
        <f>P25-P24</f>
        <v>93000</v>
      </c>
      <c r="Q26" s="247">
        <f>Q25-Q24</f>
        <v>123000</v>
      </c>
      <c r="U26" s="121"/>
    </row>
    <row r="27" spans="1:21" ht="15.75">
      <c r="A27" s="278">
        <v>18</v>
      </c>
      <c r="B27" s="118" t="s">
        <v>39</v>
      </c>
      <c r="C27" s="119">
        <v>4002215002456</v>
      </c>
      <c r="D27" s="119">
        <v>3</v>
      </c>
      <c r="E27" s="123">
        <v>2</v>
      </c>
      <c r="F27" s="123">
        <v>1</v>
      </c>
      <c r="G27" s="123"/>
      <c r="H27" s="120">
        <v>15000</v>
      </c>
      <c r="I27" s="119">
        <v>259500</v>
      </c>
      <c r="J27" s="226"/>
      <c r="K27" s="247"/>
      <c r="L27" s="247"/>
      <c r="M27" s="247"/>
      <c r="N27" s="248"/>
      <c r="O27" s="247"/>
      <c r="P27" s="247"/>
      <c r="Q27" s="247"/>
      <c r="U27" s="121"/>
    </row>
    <row r="28" spans="1:21" ht="15.75">
      <c r="A28" s="278">
        <v>19</v>
      </c>
      <c r="B28" s="118" t="s">
        <v>41</v>
      </c>
      <c r="C28" s="118">
        <v>4002215003226</v>
      </c>
      <c r="D28" s="119">
        <v>5</v>
      </c>
      <c r="E28" s="123">
        <v>4</v>
      </c>
      <c r="F28" s="123">
        <v>1</v>
      </c>
      <c r="G28" s="123"/>
      <c r="H28" s="120">
        <v>15000</v>
      </c>
      <c r="I28" s="119">
        <v>419500</v>
      </c>
      <c r="J28" s="226"/>
      <c r="M28" s="243"/>
      <c r="N28" s="243"/>
      <c r="U28" s="121"/>
    </row>
    <row r="29" spans="1:21" ht="15.75">
      <c r="A29" s="278">
        <v>20</v>
      </c>
      <c r="B29" s="123" t="s">
        <v>42</v>
      </c>
      <c r="C29" s="119">
        <v>4002215002217</v>
      </c>
      <c r="D29" s="119">
        <v>6</v>
      </c>
      <c r="E29" s="123">
        <v>4</v>
      </c>
      <c r="F29" s="123">
        <v>2</v>
      </c>
      <c r="G29" s="123"/>
      <c r="H29" s="120">
        <v>15000</v>
      </c>
      <c r="I29" s="119">
        <v>519000</v>
      </c>
      <c r="J29" s="226"/>
      <c r="M29" s="243"/>
      <c r="N29" s="243"/>
      <c r="U29" s="121"/>
    </row>
    <row r="30" spans="1:21" ht="15.75">
      <c r="A30" s="278">
        <v>21</v>
      </c>
      <c r="B30" s="119" t="s">
        <v>43</v>
      </c>
      <c r="C30" s="119">
        <v>4002215002150</v>
      </c>
      <c r="D30" s="119">
        <v>5</v>
      </c>
      <c r="E30" s="123">
        <v>3</v>
      </c>
      <c r="F30" s="123">
        <v>2</v>
      </c>
      <c r="G30" s="123"/>
      <c r="H30" s="120">
        <v>15000</v>
      </c>
      <c r="I30" s="119">
        <v>439000</v>
      </c>
      <c r="J30" s="226"/>
      <c r="K30" s="242" t="s">
        <v>12</v>
      </c>
      <c r="L30" s="242" t="s">
        <v>13</v>
      </c>
      <c r="M30" s="243" t="s">
        <v>14</v>
      </c>
      <c r="N30" s="243"/>
      <c r="U30" s="121"/>
    </row>
    <row r="31" spans="1:21" ht="15.75">
      <c r="A31" s="278">
        <v>22</v>
      </c>
      <c r="B31" s="119" t="s">
        <v>44</v>
      </c>
      <c r="C31" s="119">
        <v>4002215002088</v>
      </c>
      <c r="D31" s="119">
        <v>5</v>
      </c>
      <c r="E31" s="123">
        <v>3</v>
      </c>
      <c r="F31" s="123">
        <v>1</v>
      </c>
      <c r="G31" s="123">
        <v>1</v>
      </c>
      <c r="H31" s="120">
        <v>15000</v>
      </c>
      <c r="I31" s="119">
        <v>471500</v>
      </c>
      <c r="J31" s="226"/>
      <c r="M31" s="243"/>
      <c r="N31" s="243"/>
      <c r="U31" s="121"/>
    </row>
    <row r="32" spans="1:21" ht="15.75">
      <c r="A32" s="278">
        <v>23</v>
      </c>
      <c r="B32" s="119" t="s">
        <v>45</v>
      </c>
      <c r="C32" s="119">
        <v>4002215002121</v>
      </c>
      <c r="D32" s="119">
        <v>5</v>
      </c>
      <c r="E32" s="123">
        <v>4</v>
      </c>
      <c r="F32" s="123">
        <v>1</v>
      </c>
      <c r="G32" s="123"/>
      <c r="H32" s="120">
        <v>15000</v>
      </c>
      <c r="I32" s="119">
        <v>419500</v>
      </c>
      <c r="J32" s="226"/>
      <c r="M32" s="243"/>
      <c r="N32" s="243"/>
      <c r="U32" s="121"/>
    </row>
    <row r="33" spans="1:21" ht="15.75">
      <c r="A33" s="278">
        <v>24</v>
      </c>
      <c r="B33" s="119" t="s">
        <v>46</v>
      </c>
      <c r="C33" s="119">
        <v>4002215003731</v>
      </c>
      <c r="D33" s="119">
        <v>5</v>
      </c>
      <c r="E33" s="123">
        <v>3</v>
      </c>
      <c r="F33" s="123">
        <v>2</v>
      </c>
      <c r="G33" s="123"/>
      <c r="H33" s="120">
        <v>15000</v>
      </c>
      <c r="I33" s="119">
        <v>439000</v>
      </c>
      <c r="J33" s="226"/>
      <c r="M33" s="243"/>
      <c r="N33" s="243"/>
      <c r="U33" s="121"/>
    </row>
    <row r="34" spans="1:21" ht="15.75">
      <c r="A34" s="278">
        <v>25</v>
      </c>
      <c r="B34" s="119" t="s">
        <v>47</v>
      </c>
      <c r="C34" s="119">
        <v>4002215002196</v>
      </c>
      <c r="D34" s="119">
        <v>2</v>
      </c>
      <c r="E34" s="123">
        <v>1</v>
      </c>
      <c r="F34" s="123">
        <v>1</v>
      </c>
      <c r="G34" s="123"/>
      <c r="H34" s="120">
        <v>15000</v>
      </c>
      <c r="I34" s="119">
        <v>179500</v>
      </c>
      <c r="J34" s="226"/>
      <c r="M34" s="243"/>
      <c r="N34" s="243"/>
      <c r="U34" s="121"/>
    </row>
    <row r="35" spans="1:21" ht="15.75">
      <c r="A35" s="278">
        <v>26</v>
      </c>
      <c r="B35" s="119" t="s">
        <v>48</v>
      </c>
      <c r="C35" s="119">
        <v>4002215002173</v>
      </c>
      <c r="D35" s="119">
        <v>5</v>
      </c>
      <c r="E35" s="123">
        <v>5</v>
      </c>
      <c r="F35" s="123"/>
      <c r="G35" s="123"/>
      <c r="H35" s="120">
        <v>15000</v>
      </c>
      <c r="I35" s="119">
        <v>400000</v>
      </c>
      <c r="J35" s="226"/>
      <c r="M35" s="243"/>
      <c r="N35" s="243"/>
      <c r="U35" s="121"/>
    </row>
    <row r="36" spans="1:21" ht="15.75">
      <c r="A36" s="278">
        <v>27</v>
      </c>
      <c r="B36" s="119" t="s">
        <v>49</v>
      </c>
      <c r="C36" s="119">
        <v>4002215003783</v>
      </c>
      <c r="D36" s="119">
        <v>5</v>
      </c>
      <c r="E36" s="123"/>
      <c r="F36" s="123">
        <v>5</v>
      </c>
      <c r="G36" s="123"/>
      <c r="H36" s="120">
        <v>15000</v>
      </c>
      <c r="I36" s="119">
        <v>497500</v>
      </c>
      <c r="J36" s="226"/>
      <c r="M36" s="243"/>
      <c r="N36" s="243"/>
      <c r="U36" s="121"/>
    </row>
    <row r="37" spans="1:21" ht="15.75">
      <c r="A37" s="278">
        <v>28</v>
      </c>
      <c r="B37" s="119" t="s">
        <v>50</v>
      </c>
      <c r="C37" s="119">
        <v>4002215020928</v>
      </c>
      <c r="D37" s="119">
        <v>6</v>
      </c>
      <c r="E37" s="123">
        <v>5</v>
      </c>
      <c r="F37" s="123">
        <v>1</v>
      </c>
      <c r="G37" s="123"/>
      <c r="H37" s="120">
        <v>15000</v>
      </c>
      <c r="I37" s="119">
        <v>499500</v>
      </c>
      <c r="J37" s="226"/>
      <c r="M37" s="243"/>
      <c r="N37" s="243"/>
      <c r="U37" s="121"/>
    </row>
    <row r="38" spans="1:21" ht="15.75">
      <c r="A38" s="278">
        <v>29</v>
      </c>
      <c r="B38" s="119" t="s">
        <v>51</v>
      </c>
      <c r="C38" s="119">
        <v>4002215006486</v>
      </c>
      <c r="D38" s="119">
        <v>2</v>
      </c>
      <c r="E38" s="123">
        <v>1</v>
      </c>
      <c r="F38" s="123">
        <v>1</v>
      </c>
      <c r="G38" s="123"/>
      <c r="H38" s="120">
        <v>15000</v>
      </c>
      <c r="I38" s="119">
        <v>179500</v>
      </c>
      <c r="J38" s="226"/>
      <c r="M38" s="243"/>
      <c r="N38" s="243"/>
      <c r="U38" s="121"/>
    </row>
    <row r="39" spans="1:21" ht="15.75">
      <c r="A39" s="278">
        <v>30</v>
      </c>
      <c r="B39" s="119" t="s">
        <v>52</v>
      </c>
      <c r="C39" s="119">
        <v>4002215022237</v>
      </c>
      <c r="D39" s="119">
        <v>4</v>
      </c>
      <c r="E39" s="123">
        <v>3</v>
      </c>
      <c r="F39" s="123">
        <v>1</v>
      </c>
      <c r="G39" s="123"/>
      <c r="H39" s="120">
        <v>15000</v>
      </c>
      <c r="I39" s="119">
        <v>339500</v>
      </c>
      <c r="J39" s="226"/>
      <c r="M39" s="243"/>
      <c r="N39" s="243"/>
      <c r="U39" s="121"/>
    </row>
    <row r="40" spans="1:21" ht="15.75">
      <c r="A40" s="278">
        <v>31</v>
      </c>
      <c r="B40" s="119" t="s">
        <v>53</v>
      </c>
      <c r="C40" s="119">
        <v>4002215002094</v>
      </c>
      <c r="D40" s="119">
        <v>7</v>
      </c>
      <c r="E40" s="123">
        <v>5</v>
      </c>
      <c r="F40" s="123">
        <v>1</v>
      </c>
      <c r="G40" s="123">
        <v>1</v>
      </c>
      <c r="H40" s="120">
        <v>15000</v>
      </c>
      <c r="I40" s="119">
        <v>631500</v>
      </c>
      <c r="J40" s="226"/>
      <c r="M40" s="243"/>
      <c r="N40" s="243"/>
      <c r="U40" s="121"/>
    </row>
    <row r="41" spans="1:21" ht="15.75">
      <c r="A41" s="278">
        <v>32</v>
      </c>
      <c r="B41" s="119" t="s">
        <v>54</v>
      </c>
      <c r="C41" s="119">
        <v>4002215003646</v>
      </c>
      <c r="D41" s="119">
        <v>5</v>
      </c>
      <c r="E41" s="123">
        <v>3</v>
      </c>
      <c r="F41" s="123">
        <v>2</v>
      </c>
      <c r="G41" s="123"/>
      <c r="H41" s="120">
        <v>15000</v>
      </c>
      <c r="I41" s="119">
        <v>439000</v>
      </c>
      <c r="J41" s="226"/>
      <c r="K41" s="243">
        <v>25000</v>
      </c>
      <c r="L41" s="243">
        <v>32500</v>
      </c>
      <c r="M41" s="243">
        <v>45000</v>
      </c>
      <c r="N41" s="243"/>
      <c r="O41" s="243">
        <v>37500</v>
      </c>
      <c r="P41" s="243">
        <v>48800</v>
      </c>
      <c r="Q41" s="243">
        <v>67500</v>
      </c>
      <c r="U41" s="121"/>
    </row>
    <row r="42" spans="1:21" ht="15.75">
      <c r="A42" s="278">
        <v>33</v>
      </c>
      <c r="B42" s="119" t="s">
        <v>61</v>
      </c>
      <c r="C42" s="119">
        <v>4002215001590</v>
      </c>
      <c r="D42" s="119">
        <v>6</v>
      </c>
      <c r="E42" s="123">
        <v>2</v>
      </c>
      <c r="F42" s="123">
        <v>3</v>
      </c>
      <c r="G42" s="123">
        <v>1</v>
      </c>
      <c r="H42" s="120">
        <v>15000</v>
      </c>
      <c r="I42" s="119">
        <v>590500</v>
      </c>
      <c r="J42" s="226"/>
      <c r="K42" s="242" t="s">
        <v>12</v>
      </c>
      <c r="L42" s="242" t="s">
        <v>13</v>
      </c>
      <c r="M42" s="243" t="s">
        <v>14</v>
      </c>
      <c r="N42" s="243"/>
      <c r="U42" s="121"/>
    </row>
    <row r="43" spans="1:21" ht="15.75">
      <c r="A43" s="278">
        <v>34</v>
      </c>
      <c r="B43" s="119" t="s">
        <v>55</v>
      </c>
      <c r="C43" s="119">
        <v>4002215001952</v>
      </c>
      <c r="D43" s="119">
        <v>5</v>
      </c>
      <c r="E43" s="123">
        <v>3</v>
      </c>
      <c r="F43" s="123">
        <v>2</v>
      </c>
      <c r="G43" s="123"/>
      <c r="H43" s="120">
        <v>15000</v>
      </c>
      <c r="I43" s="119">
        <v>439000</v>
      </c>
      <c r="J43" s="226"/>
      <c r="M43" s="243"/>
      <c r="N43" s="243"/>
      <c r="U43" s="121"/>
    </row>
    <row r="44" spans="1:21" ht="15.75">
      <c r="A44" s="278">
        <v>35</v>
      </c>
      <c r="B44" s="123" t="s">
        <v>56</v>
      </c>
      <c r="C44" s="123">
        <v>4002215001930</v>
      </c>
      <c r="D44" s="123">
        <v>4</v>
      </c>
      <c r="E44" s="123">
        <v>4</v>
      </c>
      <c r="F44" s="123"/>
      <c r="G44" s="123"/>
      <c r="H44" s="167">
        <v>15000</v>
      </c>
      <c r="I44" s="123">
        <v>320000</v>
      </c>
      <c r="J44" s="226"/>
      <c r="M44" s="243"/>
      <c r="N44" s="243"/>
      <c r="U44" s="121"/>
    </row>
    <row r="45" spans="1:21" ht="15.75">
      <c r="A45" s="278">
        <v>36</v>
      </c>
      <c r="B45" s="123" t="s">
        <v>57</v>
      </c>
      <c r="C45" s="123">
        <v>4002215001640</v>
      </c>
      <c r="D45" s="123">
        <v>5</v>
      </c>
      <c r="E45" s="123">
        <v>3</v>
      </c>
      <c r="F45" s="123">
        <v>2</v>
      </c>
      <c r="G45" s="123"/>
      <c r="H45" s="167">
        <v>15000</v>
      </c>
      <c r="I45" s="123">
        <v>439000</v>
      </c>
      <c r="J45" s="226"/>
      <c r="M45" s="243"/>
      <c r="N45" s="243"/>
      <c r="U45" s="121"/>
    </row>
    <row r="46" spans="1:21" ht="15.75">
      <c r="A46" s="278">
        <v>37</v>
      </c>
      <c r="B46" s="119" t="s">
        <v>58</v>
      </c>
      <c r="C46" s="119">
        <v>4002215001584</v>
      </c>
      <c r="D46" s="119">
        <v>5</v>
      </c>
      <c r="E46" s="123">
        <v>3</v>
      </c>
      <c r="F46" s="123">
        <v>2</v>
      </c>
      <c r="G46" s="123"/>
      <c r="H46" s="120">
        <v>15000</v>
      </c>
      <c r="I46" s="119">
        <v>439000</v>
      </c>
      <c r="J46" s="226"/>
      <c r="M46" s="243"/>
      <c r="N46" s="243"/>
      <c r="U46" s="121"/>
    </row>
    <row r="47" spans="1:21" ht="15.75">
      <c r="A47" s="278">
        <v>38</v>
      </c>
      <c r="B47" s="119" t="s">
        <v>59</v>
      </c>
      <c r="C47" s="119">
        <v>4002215002020</v>
      </c>
      <c r="D47" s="119">
        <v>5</v>
      </c>
      <c r="E47" s="123">
        <v>5</v>
      </c>
      <c r="F47" s="123"/>
      <c r="G47" s="123"/>
      <c r="H47" s="120">
        <v>15000</v>
      </c>
      <c r="I47" s="119">
        <v>400000</v>
      </c>
      <c r="J47" s="226"/>
      <c r="M47" s="243"/>
      <c r="N47" s="243"/>
      <c r="U47" s="121"/>
    </row>
    <row r="48" spans="1:21" ht="15.75">
      <c r="A48" s="278">
        <v>39</v>
      </c>
      <c r="B48" s="119" t="s">
        <v>60</v>
      </c>
      <c r="C48" s="119">
        <v>4002215002065</v>
      </c>
      <c r="D48" s="119">
        <v>1</v>
      </c>
      <c r="E48" s="123"/>
      <c r="F48" s="123">
        <v>1</v>
      </c>
      <c r="G48" s="123"/>
      <c r="H48" s="120">
        <v>15000</v>
      </c>
      <c r="I48" s="119">
        <v>99500</v>
      </c>
      <c r="J48" s="226"/>
      <c r="M48" s="243"/>
      <c r="N48" s="243"/>
      <c r="U48" s="121"/>
    </row>
    <row r="49" spans="1:21" ht="15.75">
      <c r="A49" s="278">
        <v>40</v>
      </c>
      <c r="B49" s="119" t="s">
        <v>63</v>
      </c>
      <c r="C49" s="119">
        <v>4002215002115</v>
      </c>
      <c r="D49" s="119">
        <v>4</v>
      </c>
      <c r="E49" s="123">
        <v>4</v>
      </c>
      <c r="F49" s="123"/>
      <c r="G49" s="123"/>
      <c r="H49" s="120">
        <v>15000</v>
      </c>
      <c r="I49" s="119">
        <v>320000</v>
      </c>
      <c r="J49" s="226"/>
      <c r="K49" s="242" t="s">
        <v>12</v>
      </c>
      <c r="L49" s="242" t="s">
        <v>13</v>
      </c>
      <c r="M49" s="243" t="s">
        <v>14</v>
      </c>
      <c r="N49" s="243"/>
      <c r="U49" s="121"/>
    </row>
    <row r="50" spans="1:21" ht="15.75">
      <c r="A50" s="278">
        <v>41</v>
      </c>
      <c r="B50" s="119" t="s">
        <v>64</v>
      </c>
      <c r="C50" s="119">
        <v>4002215002109</v>
      </c>
      <c r="D50" s="119">
        <v>5</v>
      </c>
      <c r="E50" s="123">
        <v>2</v>
      </c>
      <c r="F50" s="123">
        <v>3</v>
      </c>
      <c r="G50" s="123"/>
      <c r="H50" s="120">
        <v>15000</v>
      </c>
      <c r="I50" s="119">
        <v>458500</v>
      </c>
      <c r="J50" s="226"/>
      <c r="M50" s="243"/>
      <c r="N50" s="243"/>
      <c r="U50" s="121"/>
    </row>
    <row r="51" spans="1:21" ht="15.75">
      <c r="A51" s="278">
        <v>42</v>
      </c>
      <c r="B51" s="119" t="s">
        <v>65</v>
      </c>
      <c r="C51" s="119">
        <v>4002215003941</v>
      </c>
      <c r="D51" s="119">
        <v>6</v>
      </c>
      <c r="E51" s="123">
        <v>4</v>
      </c>
      <c r="F51" s="123">
        <v>2</v>
      </c>
      <c r="G51" s="123"/>
      <c r="H51" s="120">
        <v>15000</v>
      </c>
      <c r="I51" s="119">
        <v>519000</v>
      </c>
      <c r="J51" s="226"/>
      <c r="M51" s="243"/>
      <c r="N51" s="243"/>
      <c r="U51" s="121"/>
    </row>
    <row r="52" spans="1:21" ht="15.75">
      <c r="A52" s="278">
        <v>43</v>
      </c>
      <c r="B52" s="119" t="s">
        <v>68</v>
      </c>
      <c r="C52" s="119">
        <v>4002215002071</v>
      </c>
      <c r="D52" s="119">
        <v>6</v>
      </c>
      <c r="E52" s="123">
        <v>3</v>
      </c>
      <c r="F52" s="123">
        <v>2</v>
      </c>
      <c r="G52" s="123">
        <v>1</v>
      </c>
      <c r="H52" s="120">
        <v>15000</v>
      </c>
      <c r="I52" s="119">
        <v>571000</v>
      </c>
      <c r="J52" s="226"/>
      <c r="M52" s="243"/>
      <c r="N52" s="243"/>
      <c r="U52" s="121"/>
    </row>
    <row r="53" spans="1:21" ht="15.75">
      <c r="A53" s="278">
        <v>44</v>
      </c>
      <c r="B53" s="119" t="s">
        <v>66</v>
      </c>
      <c r="C53" s="119">
        <v>4002215002200</v>
      </c>
      <c r="D53" s="119">
        <v>5</v>
      </c>
      <c r="E53" s="123">
        <v>4</v>
      </c>
      <c r="F53" s="123">
        <v>1</v>
      </c>
      <c r="G53" s="123"/>
      <c r="H53" s="120">
        <v>15000</v>
      </c>
      <c r="I53" s="119">
        <v>419500</v>
      </c>
      <c r="J53" s="226"/>
      <c r="M53" s="243"/>
      <c r="N53" s="243"/>
      <c r="U53" s="121"/>
    </row>
    <row r="54" spans="1:21" ht="15.75">
      <c r="A54" s="278">
        <v>45</v>
      </c>
      <c r="B54" s="119" t="s">
        <v>67</v>
      </c>
      <c r="C54" s="119">
        <v>4002215020911</v>
      </c>
      <c r="D54" s="119">
        <v>5</v>
      </c>
      <c r="E54" s="123">
        <v>3</v>
      </c>
      <c r="F54" s="123">
        <v>2</v>
      </c>
      <c r="G54" s="123"/>
      <c r="H54" s="120">
        <v>15000</v>
      </c>
      <c r="I54" s="119">
        <v>439000</v>
      </c>
      <c r="J54" s="226"/>
      <c r="M54" s="243"/>
      <c r="N54" s="243"/>
      <c r="U54" s="121"/>
    </row>
    <row r="55" spans="1:21" ht="15.75">
      <c r="A55" s="278">
        <v>46</v>
      </c>
      <c r="B55" s="123" t="s">
        <v>69</v>
      </c>
      <c r="C55" s="119">
        <v>4002215002354</v>
      </c>
      <c r="D55" s="119">
        <v>4</v>
      </c>
      <c r="E55" s="123">
        <v>4</v>
      </c>
      <c r="F55" s="123"/>
      <c r="G55" s="123"/>
      <c r="H55" s="120">
        <v>15000</v>
      </c>
      <c r="I55" s="119">
        <v>320000</v>
      </c>
      <c r="J55" s="226"/>
      <c r="M55" s="243"/>
      <c r="N55" s="243"/>
      <c r="U55" s="121"/>
    </row>
    <row r="56" spans="1:21" ht="15.75">
      <c r="A56" s="278">
        <v>47</v>
      </c>
      <c r="B56" s="119" t="s">
        <v>70</v>
      </c>
      <c r="C56" s="119">
        <v>4002215003118</v>
      </c>
      <c r="D56" s="119">
        <v>2</v>
      </c>
      <c r="E56" s="123">
        <v>2</v>
      </c>
      <c r="F56" s="123"/>
      <c r="G56" s="123"/>
      <c r="H56" s="120">
        <v>15000</v>
      </c>
      <c r="I56" s="119">
        <v>160000</v>
      </c>
      <c r="J56" s="226"/>
      <c r="K56" s="242" t="s">
        <v>12</v>
      </c>
      <c r="L56" s="242" t="s">
        <v>13</v>
      </c>
      <c r="M56" s="243" t="s">
        <v>14</v>
      </c>
      <c r="N56" s="243"/>
      <c r="U56" s="121"/>
    </row>
    <row r="57" spans="1:21" ht="15.75">
      <c r="A57" s="278">
        <v>48</v>
      </c>
      <c r="B57" s="119" t="s">
        <v>71</v>
      </c>
      <c r="C57" s="119">
        <v>4002215002325</v>
      </c>
      <c r="D57" s="119">
        <v>9</v>
      </c>
      <c r="E57" s="123">
        <v>4</v>
      </c>
      <c r="F57" s="123">
        <v>5</v>
      </c>
      <c r="G57" s="123"/>
      <c r="H57" s="120">
        <v>15000</v>
      </c>
      <c r="I57" s="119">
        <v>817500</v>
      </c>
      <c r="J57" s="226"/>
      <c r="M57" s="243"/>
      <c r="N57" s="243"/>
      <c r="U57" s="121"/>
    </row>
    <row r="58" spans="1:21" ht="15.75">
      <c r="A58" s="278">
        <v>49</v>
      </c>
      <c r="B58" s="119" t="s">
        <v>82</v>
      </c>
      <c r="C58" s="119">
        <v>4002215029531</v>
      </c>
      <c r="D58" s="119">
        <v>9</v>
      </c>
      <c r="E58" s="123">
        <v>4</v>
      </c>
      <c r="F58" s="123">
        <v>5</v>
      </c>
      <c r="G58" s="123"/>
      <c r="H58" s="120">
        <v>15000</v>
      </c>
      <c r="I58" s="119">
        <v>817500</v>
      </c>
      <c r="J58" s="226"/>
      <c r="M58" s="243"/>
      <c r="N58" s="243"/>
      <c r="U58" s="121"/>
    </row>
    <row r="59" spans="1:21" ht="15.75">
      <c r="A59" s="278">
        <v>50</v>
      </c>
      <c r="B59" s="119" t="s">
        <v>83</v>
      </c>
      <c r="C59" s="119">
        <v>4002215006507</v>
      </c>
      <c r="D59" s="119">
        <v>7</v>
      </c>
      <c r="E59" s="123">
        <v>6</v>
      </c>
      <c r="F59" s="123"/>
      <c r="G59" s="123">
        <v>1</v>
      </c>
      <c r="H59" s="120">
        <v>15000</v>
      </c>
      <c r="I59" s="119">
        <v>612000</v>
      </c>
      <c r="J59" s="226"/>
      <c r="M59" s="243"/>
      <c r="N59" s="243"/>
      <c r="U59" s="121"/>
    </row>
    <row r="60" spans="1:21" ht="15.75">
      <c r="A60" s="278">
        <v>51</v>
      </c>
      <c r="B60" s="123" t="s">
        <v>78</v>
      </c>
      <c r="C60" s="119">
        <v>4002215001322</v>
      </c>
      <c r="D60" s="119">
        <v>5</v>
      </c>
      <c r="E60" s="123">
        <v>3</v>
      </c>
      <c r="F60" s="123">
        <v>2</v>
      </c>
      <c r="G60" s="123"/>
      <c r="H60" s="120">
        <v>15000</v>
      </c>
      <c r="I60" s="119">
        <v>439000</v>
      </c>
      <c r="J60" s="226"/>
      <c r="M60" s="243"/>
      <c r="N60" s="243"/>
      <c r="U60" s="121"/>
    </row>
    <row r="61" spans="1:21" ht="15.75">
      <c r="A61" s="278">
        <v>52</v>
      </c>
      <c r="B61" s="119" t="s">
        <v>74</v>
      </c>
      <c r="C61" s="119">
        <v>4002215001339</v>
      </c>
      <c r="D61" s="119">
        <v>5</v>
      </c>
      <c r="E61" s="123">
        <v>3</v>
      </c>
      <c r="F61" s="123">
        <v>2</v>
      </c>
      <c r="G61" s="123"/>
      <c r="H61" s="120">
        <v>15000</v>
      </c>
      <c r="I61" s="119">
        <v>439000</v>
      </c>
      <c r="J61" s="226"/>
      <c r="K61" s="242" t="s">
        <v>12</v>
      </c>
      <c r="L61" s="242" t="s">
        <v>13</v>
      </c>
      <c r="M61" s="243" t="s">
        <v>14</v>
      </c>
      <c r="N61" s="243"/>
      <c r="U61" s="121"/>
    </row>
    <row r="62" spans="1:21" ht="15.75">
      <c r="A62" s="278">
        <v>53</v>
      </c>
      <c r="B62" s="119" t="s">
        <v>75</v>
      </c>
      <c r="C62" s="119">
        <v>4002215002144</v>
      </c>
      <c r="D62" s="119">
        <v>5</v>
      </c>
      <c r="E62" s="123">
        <v>3</v>
      </c>
      <c r="F62" s="123">
        <v>2</v>
      </c>
      <c r="G62" s="123"/>
      <c r="H62" s="120">
        <v>15000</v>
      </c>
      <c r="I62" s="119">
        <v>439000</v>
      </c>
      <c r="J62" s="226"/>
      <c r="M62" s="243"/>
      <c r="N62" s="243"/>
      <c r="U62" s="121"/>
    </row>
    <row r="63" spans="1:21" ht="15.75">
      <c r="A63" s="278">
        <v>54</v>
      </c>
      <c r="B63" s="119" t="s">
        <v>76</v>
      </c>
      <c r="C63" s="119">
        <v>4002215001532</v>
      </c>
      <c r="D63" s="119">
        <v>5</v>
      </c>
      <c r="E63" s="123">
        <v>3</v>
      </c>
      <c r="F63" s="123">
        <v>2</v>
      </c>
      <c r="G63" s="123"/>
      <c r="H63" s="120">
        <v>15000</v>
      </c>
      <c r="I63" s="119">
        <v>439000</v>
      </c>
      <c r="J63" s="226"/>
      <c r="M63" s="243"/>
      <c r="N63" s="243"/>
      <c r="U63" s="121"/>
    </row>
    <row r="64" spans="1:21" ht="15.75">
      <c r="A64" s="278">
        <v>55</v>
      </c>
      <c r="B64" s="119" t="s">
        <v>77</v>
      </c>
      <c r="C64" s="119">
        <v>4002215001896</v>
      </c>
      <c r="D64" s="119">
        <v>5</v>
      </c>
      <c r="E64" s="123">
        <v>4</v>
      </c>
      <c r="F64" s="123">
        <v>1</v>
      </c>
      <c r="G64" s="123"/>
      <c r="H64" s="120">
        <v>15000</v>
      </c>
      <c r="I64" s="119">
        <v>419500</v>
      </c>
      <c r="J64" s="226"/>
      <c r="M64" s="243"/>
      <c r="N64" s="243"/>
      <c r="U64" s="121"/>
    </row>
    <row r="65" spans="1:21" ht="15.75">
      <c r="A65" s="278">
        <v>56</v>
      </c>
      <c r="B65" s="153" t="s">
        <v>79</v>
      </c>
      <c r="C65" s="119">
        <v>4002215001634</v>
      </c>
      <c r="D65" s="119">
        <v>6</v>
      </c>
      <c r="E65" s="154">
        <v>4</v>
      </c>
      <c r="F65" s="154">
        <v>1</v>
      </c>
      <c r="G65" s="154">
        <v>1</v>
      </c>
      <c r="H65" s="154">
        <v>15000</v>
      </c>
      <c r="I65" s="119">
        <v>551500</v>
      </c>
      <c r="J65" s="226"/>
      <c r="M65" s="243"/>
      <c r="N65" s="243"/>
      <c r="U65" s="249"/>
    </row>
    <row r="66" spans="1:10" ht="15.75">
      <c r="A66" s="278">
        <v>57</v>
      </c>
      <c r="B66" s="118" t="s">
        <v>90</v>
      </c>
      <c r="C66" s="118">
        <v>4002215001850</v>
      </c>
      <c r="D66" s="119">
        <v>5</v>
      </c>
      <c r="E66" s="119">
        <v>4</v>
      </c>
      <c r="F66" s="119"/>
      <c r="G66" s="119">
        <v>1</v>
      </c>
      <c r="H66" s="120">
        <v>15000</v>
      </c>
      <c r="I66" s="119">
        <v>640500</v>
      </c>
      <c r="J66" s="170"/>
    </row>
    <row r="67" spans="1:10" ht="15.75">
      <c r="A67" s="278">
        <v>58</v>
      </c>
      <c r="B67" s="118" t="s">
        <v>85</v>
      </c>
      <c r="C67" s="118">
        <v>4002215002036</v>
      </c>
      <c r="D67" s="119">
        <v>8</v>
      </c>
      <c r="E67" s="119">
        <v>5</v>
      </c>
      <c r="F67" s="119">
        <v>3</v>
      </c>
      <c r="G67" s="119"/>
      <c r="H67" s="120">
        <v>15000</v>
      </c>
      <c r="I67" s="119">
        <v>987800</v>
      </c>
      <c r="J67" s="170"/>
    </row>
    <row r="68" spans="1:10" ht="15.75">
      <c r="A68" s="278">
        <v>59</v>
      </c>
      <c r="B68" s="118" t="s">
        <v>86</v>
      </c>
      <c r="C68" s="118">
        <v>4002215001981</v>
      </c>
      <c r="D68" s="119">
        <v>4</v>
      </c>
      <c r="E68" s="123">
        <v>2</v>
      </c>
      <c r="F68" s="123">
        <v>2</v>
      </c>
      <c r="G68" s="123"/>
      <c r="H68" s="120">
        <v>15000</v>
      </c>
      <c r="I68" s="119">
        <v>508500</v>
      </c>
      <c r="J68" s="170"/>
    </row>
    <row r="69" spans="1:10" ht="15.75">
      <c r="A69" s="278">
        <v>60</v>
      </c>
      <c r="B69" s="118" t="s">
        <v>88</v>
      </c>
      <c r="C69" s="118">
        <v>4002215001923</v>
      </c>
      <c r="D69" s="119">
        <v>6</v>
      </c>
      <c r="E69" s="123">
        <v>4</v>
      </c>
      <c r="F69" s="123">
        <v>2</v>
      </c>
      <c r="G69" s="123"/>
      <c r="H69" s="120">
        <v>15000</v>
      </c>
      <c r="I69" s="119">
        <v>733500</v>
      </c>
      <c r="J69" s="170"/>
    </row>
    <row r="70" spans="1:10" ht="15.75">
      <c r="A70" s="278">
        <v>61</v>
      </c>
      <c r="B70" s="118" t="s">
        <v>89</v>
      </c>
      <c r="C70" s="118">
        <v>4002215022214</v>
      </c>
      <c r="D70" s="119">
        <v>8</v>
      </c>
      <c r="E70" s="123">
        <v>5</v>
      </c>
      <c r="F70" s="123">
        <v>3</v>
      </c>
      <c r="G70" s="123"/>
      <c r="H70" s="120">
        <v>15000</v>
      </c>
      <c r="I70" s="119">
        <v>987800</v>
      </c>
      <c r="J70" s="170"/>
    </row>
    <row r="71" spans="1:10" ht="15.75">
      <c r="A71" s="278">
        <v>62</v>
      </c>
      <c r="B71" s="118" t="s">
        <v>91</v>
      </c>
      <c r="C71" s="118">
        <v>4002215001838</v>
      </c>
      <c r="D71" s="119">
        <v>5</v>
      </c>
      <c r="E71" s="119">
        <v>4</v>
      </c>
      <c r="F71" s="119"/>
      <c r="G71" s="119">
        <v>1</v>
      </c>
      <c r="H71" s="120">
        <v>15000</v>
      </c>
      <c r="I71" s="119">
        <v>640500</v>
      </c>
      <c r="J71" s="170"/>
    </row>
    <row r="72" spans="1:10" ht="15.75">
      <c r="A72" s="278">
        <v>63</v>
      </c>
      <c r="B72" s="118" t="s">
        <v>92</v>
      </c>
      <c r="C72" s="118">
        <v>4002215002319</v>
      </c>
      <c r="D72" s="119">
        <v>4</v>
      </c>
      <c r="E72" s="119">
        <v>3</v>
      </c>
      <c r="F72" s="119">
        <v>1</v>
      </c>
      <c r="G72" s="119"/>
      <c r="H72" s="120">
        <v>15000</v>
      </c>
      <c r="I72" s="119">
        <v>479300</v>
      </c>
      <c r="J72" s="170"/>
    </row>
    <row r="73" spans="1:10" ht="15.75">
      <c r="A73" s="278">
        <v>64</v>
      </c>
      <c r="B73" s="118" t="s">
        <v>93</v>
      </c>
      <c r="C73" s="118">
        <v>4002215001809</v>
      </c>
      <c r="D73" s="119">
        <v>4</v>
      </c>
      <c r="E73" s="119">
        <v>3</v>
      </c>
      <c r="F73" s="119">
        <v>1</v>
      </c>
      <c r="G73" s="119"/>
      <c r="H73" s="120">
        <v>15000</v>
      </c>
      <c r="I73" s="119">
        <v>479300</v>
      </c>
      <c r="J73" s="170"/>
    </row>
    <row r="74" spans="1:10" ht="15.75">
      <c r="A74" s="278">
        <v>65</v>
      </c>
      <c r="B74" s="118" t="s">
        <v>94</v>
      </c>
      <c r="C74" s="118">
        <v>4002215001815</v>
      </c>
      <c r="D74" s="119">
        <v>4</v>
      </c>
      <c r="E74" s="119">
        <v>3</v>
      </c>
      <c r="F74" s="119">
        <v>1</v>
      </c>
      <c r="G74" s="119"/>
      <c r="H74" s="120">
        <v>15000</v>
      </c>
      <c r="I74" s="119">
        <v>479300</v>
      </c>
      <c r="J74" s="170"/>
    </row>
    <row r="75" spans="1:10" ht="15.75">
      <c r="A75" s="278">
        <v>66</v>
      </c>
      <c r="B75" s="118" t="s">
        <v>95</v>
      </c>
      <c r="C75" s="118">
        <v>4002215006513</v>
      </c>
      <c r="D75" s="119">
        <v>3</v>
      </c>
      <c r="E75" s="119">
        <v>3</v>
      </c>
      <c r="F75" s="119"/>
      <c r="G75" s="119"/>
      <c r="H75" s="120">
        <v>15000</v>
      </c>
      <c r="I75" s="119">
        <v>337500</v>
      </c>
      <c r="J75" s="170"/>
    </row>
    <row r="76" spans="1:10" ht="15.75">
      <c r="A76" s="278">
        <v>67</v>
      </c>
      <c r="B76" s="118" t="s">
        <v>96</v>
      </c>
      <c r="C76" s="118">
        <v>4002215028387</v>
      </c>
      <c r="D76" s="119">
        <v>6</v>
      </c>
      <c r="E76" s="119">
        <v>4</v>
      </c>
      <c r="F76" s="119">
        <v>2</v>
      </c>
      <c r="G76" s="119"/>
      <c r="H76" s="120">
        <v>15000</v>
      </c>
      <c r="I76" s="119">
        <v>733500</v>
      </c>
      <c r="J76" s="170"/>
    </row>
    <row r="77" spans="1:10" ht="15.75">
      <c r="A77" s="278">
        <v>68</v>
      </c>
      <c r="B77" s="118" t="s">
        <v>211</v>
      </c>
      <c r="C77" s="118">
        <v>4002215003833</v>
      </c>
      <c r="D77" s="119">
        <v>6</v>
      </c>
      <c r="E77" s="119">
        <v>3</v>
      </c>
      <c r="F77" s="119">
        <v>2</v>
      </c>
      <c r="G77" s="119">
        <v>1</v>
      </c>
      <c r="H77" s="120">
        <v>15000</v>
      </c>
      <c r="I77" s="119">
        <v>811500</v>
      </c>
      <c r="J77" s="170"/>
    </row>
    <row r="78" spans="1:10" ht="15.75">
      <c r="A78" s="278">
        <v>69</v>
      </c>
      <c r="B78" s="118" t="s">
        <v>97</v>
      </c>
      <c r="C78" s="118">
        <v>4002215022193</v>
      </c>
      <c r="D78" s="119">
        <v>6</v>
      </c>
      <c r="E78" s="119">
        <v>5</v>
      </c>
      <c r="F78" s="119">
        <v>1</v>
      </c>
      <c r="G78" s="119"/>
      <c r="H78" s="120">
        <v>15000</v>
      </c>
      <c r="I78" s="119">
        <v>704300</v>
      </c>
      <c r="J78" s="170"/>
    </row>
    <row r="79" spans="1:10" ht="15.75">
      <c r="A79" s="278">
        <v>70</v>
      </c>
      <c r="B79" s="118" t="s">
        <v>98</v>
      </c>
      <c r="C79" s="118">
        <v>4002215011520</v>
      </c>
      <c r="D79" s="119">
        <v>4</v>
      </c>
      <c r="E79" s="119">
        <v>3</v>
      </c>
      <c r="F79" s="119">
        <v>1</v>
      </c>
      <c r="G79" s="119"/>
      <c r="H79" s="120">
        <v>15000</v>
      </c>
      <c r="I79" s="119">
        <v>479300</v>
      </c>
      <c r="J79" s="170"/>
    </row>
    <row r="80" spans="1:10" ht="15.75">
      <c r="A80" s="278">
        <v>71</v>
      </c>
      <c r="B80" s="118" t="s">
        <v>99</v>
      </c>
      <c r="C80" s="118">
        <v>4002215003630</v>
      </c>
      <c r="D80" s="119">
        <v>4</v>
      </c>
      <c r="E80" s="119"/>
      <c r="F80" s="119">
        <v>4</v>
      </c>
      <c r="G80" s="119"/>
      <c r="H80" s="120">
        <v>15000</v>
      </c>
      <c r="I80" s="119">
        <v>567000</v>
      </c>
      <c r="J80" s="170"/>
    </row>
    <row r="81" spans="1:10" ht="15.75">
      <c r="A81" s="278">
        <v>72</v>
      </c>
      <c r="B81" s="118" t="s">
        <v>100</v>
      </c>
      <c r="C81" s="118">
        <v>4002215002910</v>
      </c>
      <c r="D81" s="119">
        <v>3</v>
      </c>
      <c r="E81" s="119">
        <v>3</v>
      </c>
      <c r="F81" s="119"/>
      <c r="G81" s="119"/>
      <c r="H81" s="120">
        <v>15000</v>
      </c>
      <c r="I81" s="119">
        <v>337500</v>
      </c>
      <c r="J81" s="170"/>
    </row>
    <row r="82" spans="1:10" ht="15.75">
      <c r="A82" s="278">
        <v>73</v>
      </c>
      <c r="B82" s="118" t="s">
        <v>101</v>
      </c>
      <c r="C82" s="118">
        <v>4002215022220</v>
      </c>
      <c r="D82" s="119">
        <v>6</v>
      </c>
      <c r="E82" s="123">
        <v>2</v>
      </c>
      <c r="F82" s="123">
        <v>4</v>
      </c>
      <c r="G82" s="123"/>
      <c r="H82" s="120">
        <v>15000</v>
      </c>
      <c r="I82" s="119">
        <v>792000</v>
      </c>
      <c r="J82" s="170"/>
    </row>
    <row r="83" spans="1:10" ht="15.75">
      <c r="A83" s="278">
        <v>74</v>
      </c>
      <c r="B83" s="118" t="s">
        <v>102</v>
      </c>
      <c r="C83" s="118">
        <v>4002215001821</v>
      </c>
      <c r="D83" s="119">
        <v>6</v>
      </c>
      <c r="E83" s="123">
        <v>3</v>
      </c>
      <c r="F83" s="123">
        <v>3</v>
      </c>
      <c r="G83" s="123"/>
      <c r="H83" s="120">
        <v>15000</v>
      </c>
      <c r="I83" s="119">
        <v>762800</v>
      </c>
      <c r="J83" s="170"/>
    </row>
    <row r="84" spans="1:10" ht="15.75">
      <c r="A84" s="278">
        <v>75</v>
      </c>
      <c r="B84" s="118" t="s">
        <v>103</v>
      </c>
      <c r="C84" s="118">
        <v>4002215002383</v>
      </c>
      <c r="D84" s="119">
        <v>1</v>
      </c>
      <c r="E84" s="123">
        <v>1</v>
      </c>
      <c r="F84" s="123"/>
      <c r="G84" s="123"/>
      <c r="H84" s="120">
        <v>15000</v>
      </c>
      <c r="I84" s="119">
        <v>112500</v>
      </c>
      <c r="J84" s="170"/>
    </row>
    <row r="85" spans="1:10" ht="15.75">
      <c r="A85" s="278">
        <v>76</v>
      </c>
      <c r="B85" s="250" t="s">
        <v>112</v>
      </c>
      <c r="C85" s="251">
        <v>4002215003199</v>
      </c>
      <c r="D85" s="252">
        <v>7</v>
      </c>
      <c r="E85" s="253">
        <v>4</v>
      </c>
      <c r="F85" s="253">
        <v>3</v>
      </c>
      <c r="G85" s="253"/>
      <c r="H85" s="254">
        <v>15000</v>
      </c>
      <c r="I85" s="119">
        <v>302500</v>
      </c>
      <c r="J85" s="255"/>
    </row>
    <row r="86" spans="1:10" ht="15.75">
      <c r="A86" s="278">
        <v>77</v>
      </c>
      <c r="B86" s="250" t="s">
        <v>113</v>
      </c>
      <c r="C86" s="251">
        <v>4002215003210</v>
      </c>
      <c r="D86" s="252">
        <v>7</v>
      </c>
      <c r="E86" s="256">
        <v>4</v>
      </c>
      <c r="F86" s="256">
        <v>3</v>
      </c>
      <c r="G86" s="256"/>
      <c r="H86" s="254">
        <v>15000</v>
      </c>
      <c r="I86" s="119">
        <v>302500</v>
      </c>
      <c r="J86" s="255"/>
    </row>
    <row r="87" spans="1:10" ht="15.75">
      <c r="A87" s="278">
        <v>78</v>
      </c>
      <c r="B87" s="250" t="s">
        <v>114</v>
      </c>
      <c r="C87" s="251">
        <v>4002215003249</v>
      </c>
      <c r="D87" s="252">
        <v>6</v>
      </c>
      <c r="E87" s="256">
        <v>4</v>
      </c>
      <c r="F87" s="256">
        <v>2</v>
      </c>
      <c r="G87" s="256"/>
      <c r="H87" s="254">
        <v>15000</v>
      </c>
      <c r="I87" s="119">
        <v>255000</v>
      </c>
      <c r="J87" s="255"/>
    </row>
    <row r="88" spans="1:10" ht="15.75">
      <c r="A88" s="278">
        <v>79</v>
      </c>
      <c r="B88" s="259" t="s">
        <v>115</v>
      </c>
      <c r="C88" s="282">
        <v>4002215028341</v>
      </c>
      <c r="D88" s="260">
        <v>3</v>
      </c>
      <c r="E88" s="256">
        <v>2</v>
      </c>
      <c r="F88" s="256">
        <v>1</v>
      </c>
      <c r="G88" s="256"/>
      <c r="H88" s="283">
        <v>15000</v>
      </c>
      <c r="I88" s="123">
        <v>127500</v>
      </c>
      <c r="J88" s="255"/>
    </row>
    <row r="89" spans="1:10" ht="15.75">
      <c r="A89" s="278">
        <v>80</v>
      </c>
      <c r="B89" s="259" t="s">
        <v>116</v>
      </c>
      <c r="C89" s="282">
        <v>4002215029691</v>
      </c>
      <c r="D89" s="260">
        <v>8</v>
      </c>
      <c r="E89" s="256">
        <v>6</v>
      </c>
      <c r="F89" s="256">
        <v>1</v>
      </c>
      <c r="G89" s="256">
        <v>1</v>
      </c>
      <c r="H89" s="283">
        <v>15000</v>
      </c>
      <c r="I89" s="123">
        <v>347500</v>
      </c>
      <c r="J89" s="255"/>
    </row>
    <row r="90" spans="1:10" ht="15.75">
      <c r="A90" s="278">
        <v>81</v>
      </c>
      <c r="B90" s="250" t="s">
        <v>118</v>
      </c>
      <c r="C90" s="251">
        <v>4002215002739</v>
      </c>
      <c r="D90" s="252">
        <v>6</v>
      </c>
      <c r="E90" s="253">
        <v>4</v>
      </c>
      <c r="F90" s="253">
        <v>1</v>
      </c>
      <c r="G90" s="253">
        <v>1</v>
      </c>
      <c r="H90" s="254">
        <v>15000</v>
      </c>
      <c r="I90" s="119">
        <v>267500</v>
      </c>
      <c r="J90" s="255"/>
    </row>
    <row r="91" spans="1:10" ht="15.75">
      <c r="A91" s="278">
        <v>82</v>
      </c>
      <c r="B91" s="250" t="s">
        <v>120</v>
      </c>
      <c r="C91" s="251">
        <v>4002215002774</v>
      </c>
      <c r="D91" s="252">
        <v>2</v>
      </c>
      <c r="E91" s="256">
        <v>2</v>
      </c>
      <c r="F91" s="256"/>
      <c r="G91" s="256"/>
      <c r="H91" s="254">
        <v>15000</v>
      </c>
      <c r="I91" s="119">
        <v>80000</v>
      </c>
      <c r="J91" s="255"/>
    </row>
    <row r="92" spans="1:10" ht="15.75">
      <c r="A92" s="278">
        <v>83</v>
      </c>
      <c r="B92" s="250" t="s">
        <v>121</v>
      </c>
      <c r="C92" s="251">
        <v>4002215002751</v>
      </c>
      <c r="D92" s="252">
        <v>6</v>
      </c>
      <c r="E92" s="256">
        <v>3</v>
      </c>
      <c r="F92" s="256">
        <v>3</v>
      </c>
      <c r="G92" s="256"/>
      <c r="H92" s="254">
        <v>15000</v>
      </c>
      <c r="I92" s="119">
        <v>262500</v>
      </c>
      <c r="J92" s="255"/>
    </row>
    <row r="93" spans="1:10" ht="15.75">
      <c r="A93" s="278">
        <v>84</v>
      </c>
      <c r="B93" s="250" t="s">
        <v>122</v>
      </c>
      <c r="C93" s="251">
        <v>4002215011536</v>
      </c>
      <c r="D93" s="252">
        <v>5</v>
      </c>
      <c r="E93" s="256">
        <v>4</v>
      </c>
      <c r="F93" s="256">
        <v>1</v>
      </c>
      <c r="G93" s="256"/>
      <c r="H93" s="254">
        <v>15000</v>
      </c>
      <c r="I93" s="119">
        <v>207500</v>
      </c>
      <c r="J93" s="255"/>
    </row>
    <row r="94" spans="1:10" ht="15.75">
      <c r="A94" s="278">
        <v>85</v>
      </c>
      <c r="B94" s="257" t="s">
        <v>123</v>
      </c>
      <c r="C94" s="251">
        <v>4002215028335</v>
      </c>
      <c r="D94" s="252">
        <v>6</v>
      </c>
      <c r="E94" s="258">
        <v>3</v>
      </c>
      <c r="F94" s="258">
        <v>3</v>
      </c>
      <c r="G94" s="258"/>
      <c r="H94" s="254">
        <v>15000</v>
      </c>
      <c r="I94" s="119">
        <v>262500</v>
      </c>
      <c r="J94" s="255"/>
    </row>
    <row r="95" spans="1:10" ht="15.75">
      <c r="A95" s="278">
        <v>86</v>
      </c>
      <c r="B95" s="259" t="s">
        <v>124</v>
      </c>
      <c r="C95" s="251">
        <v>4002215028262</v>
      </c>
      <c r="D95" s="260">
        <v>6</v>
      </c>
      <c r="E95" s="256">
        <v>4</v>
      </c>
      <c r="F95" s="256">
        <v>2</v>
      </c>
      <c r="G95" s="256"/>
      <c r="H95" s="254">
        <v>15000</v>
      </c>
      <c r="I95" s="119">
        <v>255000</v>
      </c>
      <c r="J95" s="255"/>
    </row>
    <row r="96" spans="1:10" ht="15.75">
      <c r="A96" s="278">
        <v>87</v>
      </c>
      <c r="B96" s="250" t="s">
        <v>125</v>
      </c>
      <c r="C96" s="251">
        <v>4002215003509</v>
      </c>
      <c r="D96" s="252">
        <v>6</v>
      </c>
      <c r="E96" s="253">
        <v>4</v>
      </c>
      <c r="F96" s="253">
        <v>2</v>
      </c>
      <c r="G96" s="253"/>
      <c r="H96" s="254">
        <v>15000</v>
      </c>
      <c r="I96" s="119">
        <v>255000</v>
      </c>
      <c r="J96" s="255"/>
    </row>
    <row r="97" spans="1:10" ht="15.75">
      <c r="A97" s="278">
        <v>88</v>
      </c>
      <c r="B97" s="250" t="s">
        <v>126</v>
      </c>
      <c r="C97" s="251">
        <v>4002215003550</v>
      </c>
      <c r="D97" s="252">
        <v>6</v>
      </c>
      <c r="E97" s="256">
        <v>4</v>
      </c>
      <c r="F97" s="256">
        <v>2</v>
      </c>
      <c r="G97" s="256"/>
      <c r="H97" s="254">
        <v>15000</v>
      </c>
      <c r="I97" s="119">
        <v>255000</v>
      </c>
      <c r="J97" s="255"/>
    </row>
    <row r="98" spans="1:10" ht="15.75">
      <c r="A98" s="278">
        <v>89</v>
      </c>
      <c r="B98" s="250" t="s">
        <v>127</v>
      </c>
      <c r="C98" s="251">
        <v>4002215003544</v>
      </c>
      <c r="D98" s="252">
        <v>7</v>
      </c>
      <c r="E98" s="256">
        <v>4</v>
      </c>
      <c r="F98" s="256">
        <v>2</v>
      </c>
      <c r="G98" s="256">
        <v>1</v>
      </c>
      <c r="H98" s="254">
        <v>15000</v>
      </c>
      <c r="I98" s="119">
        <v>315000</v>
      </c>
      <c r="J98" s="255"/>
    </row>
    <row r="99" spans="1:10" ht="15.75">
      <c r="A99" s="278">
        <v>90</v>
      </c>
      <c r="B99" s="250" t="s">
        <v>128</v>
      </c>
      <c r="C99" s="251">
        <v>4002215003567</v>
      </c>
      <c r="D99" s="252">
        <v>6</v>
      </c>
      <c r="E99" s="256">
        <v>4</v>
      </c>
      <c r="F99" s="256">
        <v>2</v>
      </c>
      <c r="G99" s="256"/>
      <c r="H99" s="254">
        <v>15000</v>
      </c>
      <c r="I99" s="119">
        <v>255000</v>
      </c>
      <c r="J99" s="255"/>
    </row>
    <row r="100" spans="1:10" ht="15.75">
      <c r="A100" s="278">
        <v>91</v>
      </c>
      <c r="B100" s="250" t="s">
        <v>129</v>
      </c>
      <c r="C100" s="251">
        <v>4002215003515</v>
      </c>
      <c r="D100" s="252">
        <v>6</v>
      </c>
      <c r="E100" s="256">
        <v>4</v>
      </c>
      <c r="F100" s="256">
        <v>2</v>
      </c>
      <c r="G100" s="256"/>
      <c r="H100" s="254">
        <v>15000</v>
      </c>
      <c r="I100" s="119">
        <v>255000</v>
      </c>
      <c r="J100" s="255"/>
    </row>
    <row r="101" spans="1:10" ht="15.75">
      <c r="A101" s="278">
        <v>92</v>
      </c>
      <c r="B101" s="250" t="s">
        <v>130</v>
      </c>
      <c r="C101" s="251">
        <v>4002215003363</v>
      </c>
      <c r="D101" s="252">
        <v>8</v>
      </c>
      <c r="E101" s="253">
        <v>4</v>
      </c>
      <c r="F101" s="253">
        <v>4</v>
      </c>
      <c r="G101" s="253"/>
      <c r="H101" s="254">
        <v>15000</v>
      </c>
      <c r="I101" s="119">
        <v>350000</v>
      </c>
      <c r="J101" s="255"/>
    </row>
    <row r="102" spans="1:10" ht="15.75">
      <c r="A102" s="278">
        <v>93</v>
      </c>
      <c r="B102" s="250" t="s">
        <v>131</v>
      </c>
      <c r="C102" s="251">
        <v>4002215003284</v>
      </c>
      <c r="D102" s="252">
        <v>8</v>
      </c>
      <c r="E102" s="256">
        <v>7</v>
      </c>
      <c r="F102" s="256">
        <v>1</v>
      </c>
      <c r="G102" s="256"/>
      <c r="H102" s="254">
        <v>15000</v>
      </c>
      <c r="I102" s="119">
        <v>327500</v>
      </c>
      <c r="J102" s="255"/>
    </row>
    <row r="103" spans="1:10" ht="15.75">
      <c r="A103" s="278">
        <v>94</v>
      </c>
      <c r="B103" s="250" t="s">
        <v>132</v>
      </c>
      <c r="C103" s="251">
        <v>4002215003305</v>
      </c>
      <c r="D103" s="252">
        <v>4</v>
      </c>
      <c r="E103" s="256">
        <v>2</v>
      </c>
      <c r="F103" s="256">
        <v>2</v>
      </c>
      <c r="G103" s="256"/>
      <c r="H103" s="254">
        <v>15000</v>
      </c>
      <c r="I103" s="119">
        <v>175000</v>
      </c>
      <c r="J103" s="255"/>
    </row>
    <row r="104" spans="1:10" ht="15.75">
      <c r="A104" s="278">
        <v>95</v>
      </c>
      <c r="B104" s="250" t="s">
        <v>133</v>
      </c>
      <c r="C104" s="251">
        <v>4002215003311</v>
      </c>
      <c r="D104" s="252">
        <v>9</v>
      </c>
      <c r="E104" s="256">
        <v>5</v>
      </c>
      <c r="F104" s="256">
        <v>3</v>
      </c>
      <c r="G104" s="256">
        <v>1</v>
      </c>
      <c r="H104" s="254">
        <v>15000</v>
      </c>
      <c r="I104" s="119">
        <v>402500</v>
      </c>
      <c r="J104" s="255"/>
    </row>
    <row r="105" spans="1:10" ht="15.75">
      <c r="A105" s="278">
        <v>96</v>
      </c>
      <c r="B105" s="250" t="s">
        <v>134</v>
      </c>
      <c r="C105" s="251">
        <v>4002215020905</v>
      </c>
      <c r="D105" s="252">
        <v>2</v>
      </c>
      <c r="E105" s="256">
        <v>2</v>
      </c>
      <c r="F105" s="256"/>
      <c r="G105" s="256"/>
      <c r="H105" s="254">
        <v>15000</v>
      </c>
      <c r="I105" s="119">
        <v>80000</v>
      </c>
      <c r="J105" s="255"/>
    </row>
    <row r="106" spans="1:10" ht="15.75">
      <c r="A106" s="278">
        <v>97</v>
      </c>
      <c r="B106" s="250" t="s">
        <v>135</v>
      </c>
      <c r="C106" s="251">
        <v>4002215003442</v>
      </c>
      <c r="D106" s="252">
        <v>6</v>
      </c>
      <c r="E106" s="253">
        <v>4</v>
      </c>
      <c r="F106" s="253">
        <v>2</v>
      </c>
      <c r="G106" s="253"/>
      <c r="H106" s="254">
        <v>15000</v>
      </c>
      <c r="I106" s="119">
        <v>255000</v>
      </c>
      <c r="J106" s="255"/>
    </row>
    <row r="107" spans="1:10" ht="15.75">
      <c r="A107" s="278">
        <v>98</v>
      </c>
      <c r="B107" s="250" t="s">
        <v>136</v>
      </c>
      <c r="C107" s="251">
        <v>4002215003459</v>
      </c>
      <c r="D107" s="252">
        <v>6</v>
      </c>
      <c r="E107" s="256">
        <v>4</v>
      </c>
      <c r="F107" s="256">
        <v>2</v>
      </c>
      <c r="G107" s="256"/>
      <c r="H107" s="254">
        <v>15000</v>
      </c>
      <c r="I107" s="119">
        <v>255000</v>
      </c>
      <c r="J107" s="255"/>
    </row>
    <row r="108" spans="1:10" ht="15.75">
      <c r="A108" s="278">
        <v>99</v>
      </c>
      <c r="B108" s="250" t="s">
        <v>137</v>
      </c>
      <c r="C108" s="251">
        <v>4002215003465</v>
      </c>
      <c r="D108" s="252">
        <v>7</v>
      </c>
      <c r="E108" s="256">
        <v>4</v>
      </c>
      <c r="F108" s="256">
        <v>2</v>
      </c>
      <c r="G108" s="256">
        <v>1</v>
      </c>
      <c r="H108" s="254">
        <v>15000</v>
      </c>
      <c r="I108" s="119">
        <v>315000</v>
      </c>
      <c r="J108" s="255"/>
    </row>
    <row r="109" spans="1:10" ht="15.75">
      <c r="A109" s="278">
        <v>100</v>
      </c>
      <c r="B109" s="250" t="s">
        <v>138</v>
      </c>
      <c r="C109" s="251">
        <v>4002215003471</v>
      </c>
      <c r="D109" s="252">
        <v>6</v>
      </c>
      <c r="E109" s="256">
        <v>4</v>
      </c>
      <c r="F109" s="256">
        <v>2</v>
      </c>
      <c r="G109" s="256"/>
      <c r="H109" s="254">
        <v>15000</v>
      </c>
      <c r="I109" s="119">
        <v>255000</v>
      </c>
      <c r="J109" s="255"/>
    </row>
    <row r="110" spans="1:10" ht="15.75">
      <c r="A110" s="278">
        <v>101</v>
      </c>
      <c r="B110" s="250" t="s">
        <v>139</v>
      </c>
      <c r="C110" s="251">
        <v>4002215003488</v>
      </c>
      <c r="D110" s="252">
        <v>6</v>
      </c>
      <c r="E110" s="256">
        <v>4</v>
      </c>
      <c r="F110" s="256">
        <v>2</v>
      </c>
      <c r="G110" s="256"/>
      <c r="H110" s="254">
        <v>15000</v>
      </c>
      <c r="I110" s="119">
        <v>255000</v>
      </c>
      <c r="J110" s="255"/>
    </row>
    <row r="111" spans="1:10" ht="15.75">
      <c r="A111" s="278">
        <v>102</v>
      </c>
      <c r="B111" s="250" t="s">
        <v>140</v>
      </c>
      <c r="C111" s="251">
        <v>4002215003101</v>
      </c>
      <c r="D111" s="252">
        <v>8</v>
      </c>
      <c r="E111" s="253">
        <v>7</v>
      </c>
      <c r="F111" s="253">
        <v>1</v>
      </c>
      <c r="G111" s="253"/>
      <c r="H111" s="254">
        <v>15000</v>
      </c>
      <c r="I111" s="119">
        <v>327500</v>
      </c>
      <c r="J111" s="255"/>
    </row>
    <row r="112" spans="1:10" ht="15.75">
      <c r="A112" s="278">
        <v>103</v>
      </c>
      <c r="B112" s="250" t="s">
        <v>141</v>
      </c>
      <c r="C112" s="251">
        <v>4002215002797</v>
      </c>
      <c r="D112" s="252">
        <v>9</v>
      </c>
      <c r="E112" s="256">
        <v>5</v>
      </c>
      <c r="F112" s="256">
        <v>3</v>
      </c>
      <c r="G112" s="256">
        <v>1</v>
      </c>
      <c r="H112" s="254">
        <v>15000</v>
      </c>
      <c r="I112" s="119">
        <v>402500</v>
      </c>
      <c r="J112" s="255"/>
    </row>
    <row r="113" spans="1:10" ht="15.75">
      <c r="A113" s="278">
        <v>104</v>
      </c>
      <c r="B113" s="250" t="s">
        <v>142</v>
      </c>
      <c r="C113" s="251">
        <v>4002215002830</v>
      </c>
      <c r="D113" s="252">
        <v>8</v>
      </c>
      <c r="E113" s="256">
        <v>6</v>
      </c>
      <c r="F113" s="256">
        <v>2</v>
      </c>
      <c r="G113" s="256"/>
      <c r="H113" s="254">
        <v>15000</v>
      </c>
      <c r="I113" s="119">
        <v>335000</v>
      </c>
      <c r="J113" s="255"/>
    </row>
    <row r="114" spans="1:10" ht="15.75">
      <c r="A114" s="278">
        <v>105</v>
      </c>
      <c r="B114" s="250" t="s">
        <v>144</v>
      </c>
      <c r="C114" s="251">
        <v>4002215022208</v>
      </c>
      <c r="D114" s="252">
        <v>6</v>
      </c>
      <c r="E114" s="256">
        <v>2</v>
      </c>
      <c r="F114" s="256">
        <v>4</v>
      </c>
      <c r="G114" s="256"/>
      <c r="H114" s="254">
        <v>15000</v>
      </c>
      <c r="I114" s="119">
        <v>270000</v>
      </c>
      <c r="J114" s="255"/>
    </row>
    <row r="115" spans="1:10" ht="15.75">
      <c r="A115" s="278">
        <v>106</v>
      </c>
      <c r="B115" s="250" t="s">
        <v>145</v>
      </c>
      <c r="C115" s="251">
        <v>4002215006559</v>
      </c>
      <c r="D115" s="252">
        <v>10</v>
      </c>
      <c r="E115" s="253">
        <v>7</v>
      </c>
      <c r="F115" s="253">
        <v>3</v>
      </c>
      <c r="G115" s="253"/>
      <c r="H115" s="254">
        <v>15000</v>
      </c>
      <c r="I115" s="119">
        <v>422500</v>
      </c>
      <c r="J115" s="255"/>
    </row>
    <row r="116" spans="1:10" ht="15.75">
      <c r="A116" s="278">
        <v>107</v>
      </c>
      <c r="B116" s="250" t="s">
        <v>146</v>
      </c>
      <c r="C116" s="251">
        <v>4002215002801</v>
      </c>
      <c r="D116" s="252">
        <v>11</v>
      </c>
      <c r="E116" s="256">
        <v>7</v>
      </c>
      <c r="F116" s="256">
        <v>3</v>
      </c>
      <c r="G116" s="256">
        <v>1</v>
      </c>
      <c r="H116" s="254">
        <v>15000</v>
      </c>
      <c r="I116" s="119">
        <v>482500</v>
      </c>
      <c r="J116" s="255"/>
    </row>
    <row r="117" spans="1:10" ht="15.75">
      <c r="A117" s="278">
        <v>108</v>
      </c>
      <c r="B117" s="250" t="s">
        <v>147</v>
      </c>
      <c r="C117" s="251">
        <v>4002215002650</v>
      </c>
      <c r="D117" s="252">
        <v>10</v>
      </c>
      <c r="E117" s="256">
        <v>6</v>
      </c>
      <c r="F117" s="256">
        <v>4</v>
      </c>
      <c r="G117" s="256"/>
      <c r="H117" s="254">
        <v>15000</v>
      </c>
      <c r="I117" s="119">
        <v>430000</v>
      </c>
      <c r="J117" s="255"/>
    </row>
    <row r="118" spans="1:10" ht="15.75">
      <c r="A118" s="278">
        <v>109</v>
      </c>
      <c r="B118" s="250" t="s">
        <v>148</v>
      </c>
      <c r="C118" s="251">
        <v>4002215003328</v>
      </c>
      <c r="D118" s="252">
        <v>7</v>
      </c>
      <c r="E118" s="253">
        <v>5</v>
      </c>
      <c r="F118" s="253">
        <v>2</v>
      </c>
      <c r="G118" s="253"/>
      <c r="H118" s="254">
        <v>15000</v>
      </c>
      <c r="I118" s="119">
        <v>295000</v>
      </c>
      <c r="J118" s="255"/>
    </row>
    <row r="119" spans="1:10" ht="15.75">
      <c r="A119" s="278">
        <v>110</v>
      </c>
      <c r="B119" s="250" t="s">
        <v>149</v>
      </c>
      <c r="C119" s="251">
        <v>4002215003334</v>
      </c>
      <c r="D119" s="252">
        <v>9</v>
      </c>
      <c r="E119" s="256">
        <v>4</v>
      </c>
      <c r="F119" s="256">
        <v>4</v>
      </c>
      <c r="G119" s="256">
        <v>1</v>
      </c>
      <c r="H119" s="254">
        <v>15000</v>
      </c>
      <c r="I119" s="119">
        <v>410000</v>
      </c>
      <c r="J119" s="255"/>
    </row>
    <row r="120" spans="1:10" ht="15.75">
      <c r="A120" s="278">
        <v>111</v>
      </c>
      <c r="B120" s="250" t="s">
        <v>150</v>
      </c>
      <c r="C120" s="251">
        <v>4002215003906</v>
      </c>
      <c r="D120" s="252">
        <v>7</v>
      </c>
      <c r="E120" s="256">
        <v>5</v>
      </c>
      <c r="F120" s="256">
        <v>2</v>
      </c>
      <c r="G120" s="256"/>
      <c r="H120" s="254">
        <v>15000</v>
      </c>
      <c r="I120" s="119">
        <v>295000</v>
      </c>
      <c r="J120" s="255"/>
    </row>
    <row r="121" spans="1:10" ht="15.75">
      <c r="A121" s="278">
        <v>112</v>
      </c>
      <c r="B121" s="250" t="s">
        <v>151</v>
      </c>
      <c r="C121" s="251">
        <v>4002215029554</v>
      </c>
      <c r="D121" s="252">
        <v>8</v>
      </c>
      <c r="E121" s="256">
        <v>6</v>
      </c>
      <c r="F121" s="256">
        <v>2</v>
      </c>
      <c r="G121" s="256"/>
      <c r="H121" s="254">
        <v>15000</v>
      </c>
      <c r="I121" s="119">
        <v>335000</v>
      </c>
      <c r="J121" s="255"/>
    </row>
    <row r="122" spans="1:10" ht="15.75">
      <c r="A122" s="278">
        <v>113</v>
      </c>
      <c r="B122" s="250" t="s">
        <v>152</v>
      </c>
      <c r="C122" s="251">
        <v>4002215002860</v>
      </c>
      <c r="D122" s="252">
        <v>4</v>
      </c>
      <c r="E122" s="253">
        <v>3</v>
      </c>
      <c r="F122" s="253">
        <v>1</v>
      </c>
      <c r="G122" s="253"/>
      <c r="H122" s="254">
        <v>15000</v>
      </c>
      <c r="I122" s="119">
        <v>167500</v>
      </c>
      <c r="J122" s="255"/>
    </row>
    <row r="123" spans="1:10" ht="15.75">
      <c r="A123" s="278">
        <v>114</v>
      </c>
      <c r="B123" s="250" t="s">
        <v>153</v>
      </c>
      <c r="C123" s="251">
        <v>4002215002876</v>
      </c>
      <c r="D123" s="252">
        <v>4</v>
      </c>
      <c r="E123" s="256">
        <v>2</v>
      </c>
      <c r="F123" s="256">
        <v>2</v>
      </c>
      <c r="G123" s="256"/>
      <c r="H123" s="254">
        <v>15000</v>
      </c>
      <c r="I123" s="119">
        <v>175000</v>
      </c>
      <c r="J123" s="255"/>
    </row>
    <row r="124" spans="1:10" ht="15.75">
      <c r="A124" s="278">
        <v>115</v>
      </c>
      <c r="B124" s="250" t="s">
        <v>154</v>
      </c>
      <c r="C124" s="251">
        <v>4002215002853</v>
      </c>
      <c r="D124" s="252">
        <v>5</v>
      </c>
      <c r="E124" s="256">
        <v>3</v>
      </c>
      <c r="F124" s="256">
        <v>2</v>
      </c>
      <c r="G124" s="256"/>
      <c r="H124" s="254">
        <v>15000</v>
      </c>
      <c r="I124" s="119">
        <v>215000</v>
      </c>
      <c r="J124" s="255"/>
    </row>
    <row r="125" spans="1:10" ht="15.75">
      <c r="A125" s="278">
        <v>116</v>
      </c>
      <c r="B125" s="250" t="s">
        <v>155</v>
      </c>
      <c r="C125" s="251">
        <v>4002215002932</v>
      </c>
      <c r="D125" s="252">
        <v>6</v>
      </c>
      <c r="E125" s="256">
        <v>4</v>
      </c>
      <c r="F125" s="256">
        <v>2</v>
      </c>
      <c r="G125" s="256"/>
      <c r="H125" s="254">
        <v>15000</v>
      </c>
      <c r="I125" s="119">
        <v>255000</v>
      </c>
      <c r="J125" s="255"/>
    </row>
    <row r="126" spans="1:10" ht="15.75">
      <c r="A126" s="278">
        <v>117</v>
      </c>
      <c r="B126" s="250" t="s">
        <v>156</v>
      </c>
      <c r="C126" s="251">
        <v>4002215002903</v>
      </c>
      <c r="D126" s="252">
        <v>5</v>
      </c>
      <c r="E126" s="256">
        <v>4</v>
      </c>
      <c r="F126" s="256">
        <v>1</v>
      </c>
      <c r="G126" s="256"/>
      <c r="H126" s="254">
        <v>15000</v>
      </c>
      <c r="I126" s="119">
        <v>207500</v>
      </c>
      <c r="J126" s="255"/>
    </row>
    <row r="127" spans="1:10" ht="15.75">
      <c r="A127" s="278">
        <v>118</v>
      </c>
      <c r="B127" s="257" t="s">
        <v>157</v>
      </c>
      <c r="C127" s="251">
        <v>4002215002899</v>
      </c>
      <c r="D127" s="252">
        <v>4</v>
      </c>
      <c r="E127" s="258">
        <v>2</v>
      </c>
      <c r="F127" s="258">
        <v>2</v>
      </c>
      <c r="G127" s="258"/>
      <c r="H127" s="254">
        <v>15000</v>
      </c>
      <c r="I127" s="119">
        <v>175000</v>
      </c>
      <c r="J127" s="255"/>
    </row>
    <row r="128" spans="1:10" ht="15.75">
      <c r="A128" s="278">
        <v>119</v>
      </c>
      <c r="B128" s="259" t="s">
        <v>158</v>
      </c>
      <c r="C128" s="251">
        <v>4002215029525</v>
      </c>
      <c r="D128" s="260">
        <v>3</v>
      </c>
      <c r="E128" s="256">
        <v>2</v>
      </c>
      <c r="F128" s="256"/>
      <c r="G128" s="256">
        <v>1</v>
      </c>
      <c r="H128" s="254">
        <v>15000</v>
      </c>
      <c r="I128" s="119">
        <v>140000</v>
      </c>
      <c r="J128" s="255"/>
    </row>
    <row r="129" spans="1:10" ht="15.75">
      <c r="A129" s="278">
        <v>120</v>
      </c>
      <c r="B129" s="250" t="s">
        <v>159</v>
      </c>
      <c r="C129" s="251">
        <v>4002215002978</v>
      </c>
      <c r="D129" s="252">
        <v>11</v>
      </c>
      <c r="E129" s="253">
        <v>6</v>
      </c>
      <c r="F129" s="253">
        <v>4</v>
      </c>
      <c r="G129" s="253">
        <v>1</v>
      </c>
      <c r="H129" s="254">
        <v>15000</v>
      </c>
      <c r="I129" s="119">
        <v>490000</v>
      </c>
      <c r="J129" s="255"/>
    </row>
    <row r="130" spans="1:10" ht="15.75">
      <c r="A130" s="278">
        <v>121</v>
      </c>
      <c r="B130" s="250" t="s">
        <v>160</v>
      </c>
      <c r="C130" s="251">
        <v>4002215002955</v>
      </c>
      <c r="D130" s="252">
        <v>5</v>
      </c>
      <c r="E130" s="256">
        <v>3</v>
      </c>
      <c r="F130" s="256">
        <v>2</v>
      </c>
      <c r="G130" s="256"/>
      <c r="H130" s="254">
        <v>15000</v>
      </c>
      <c r="I130" s="119">
        <v>215000</v>
      </c>
      <c r="J130" s="255"/>
    </row>
    <row r="131" spans="1:10" ht="15.75">
      <c r="A131" s="278">
        <v>122</v>
      </c>
      <c r="B131" s="250" t="s">
        <v>161</v>
      </c>
      <c r="C131" s="251">
        <v>4002215028256</v>
      </c>
      <c r="D131" s="252">
        <v>10</v>
      </c>
      <c r="E131" s="256">
        <v>7</v>
      </c>
      <c r="F131" s="256">
        <v>3</v>
      </c>
      <c r="G131" s="256"/>
      <c r="H131" s="254">
        <v>15000</v>
      </c>
      <c r="I131" s="119">
        <v>422500</v>
      </c>
      <c r="J131" s="255"/>
    </row>
    <row r="132" spans="1:10" ht="15.75">
      <c r="A132" s="278">
        <v>123</v>
      </c>
      <c r="B132" s="259" t="s">
        <v>162</v>
      </c>
      <c r="C132" s="282">
        <v>4002215029548</v>
      </c>
      <c r="D132" s="260">
        <v>5</v>
      </c>
      <c r="E132" s="256">
        <v>4</v>
      </c>
      <c r="F132" s="256">
        <v>1</v>
      </c>
      <c r="G132" s="256"/>
      <c r="H132" s="283">
        <v>15000</v>
      </c>
      <c r="I132" s="123">
        <v>207500</v>
      </c>
      <c r="J132" s="255"/>
    </row>
    <row r="133" spans="1:10" ht="15.75">
      <c r="A133" s="278">
        <v>124</v>
      </c>
      <c r="B133" s="259" t="s">
        <v>163</v>
      </c>
      <c r="C133" s="282">
        <v>4002215002949</v>
      </c>
      <c r="D133" s="260">
        <v>8</v>
      </c>
      <c r="E133" s="256">
        <v>5</v>
      </c>
      <c r="F133" s="256">
        <v>3</v>
      </c>
      <c r="G133" s="256"/>
      <c r="H133" s="283">
        <v>15000</v>
      </c>
      <c r="I133" s="123">
        <v>342500</v>
      </c>
      <c r="J133" s="255"/>
    </row>
    <row r="134" spans="1:10" ht="15.75">
      <c r="A134" s="278">
        <v>125</v>
      </c>
      <c r="B134" s="250" t="s">
        <v>164</v>
      </c>
      <c r="C134" s="251">
        <v>4002215002700</v>
      </c>
      <c r="D134" s="252">
        <v>8</v>
      </c>
      <c r="E134" s="256">
        <v>5</v>
      </c>
      <c r="F134" s="256">
        <v>3</v>
      </c>
      <c r="G134" s="256"/>
      <c r="H134" s="254">
        <v>15000</v>
      </c>
      <c r="I134" s="119">
        <v>342500</v>
      </c>
      <c r="J134" s="255"/>
    </row>
    <row r="135" spans="1:10" ht="15.75">
      <c r="A135" s="278">
        <v>126</v>
      </c>
      <c r="B135" s="250" t="s">
        <v>49</v>
      </c>
      <c r="C135" s="251">
        <v>4002215003203</v>
      </c>
      <c r="D135" s="252">
        <v>7</v>
      </c>
      <c r="E135" s="256">
        <v>5</v>
      </c>
      <c r="F135" s="256">
        <v>2</v>
      </c>
      <c r="G135" s="256"/>
      <c r="H135" s="254">
        <v>15000</v>
      </c>
      <c r="I135" s="119">
        <v>295000</v>
      </c>
      <c r="J135" s="255"/>
    </row>
    <row r="136" spans="1:10" ht="15.75">
      <c r="A136" s="278">
        <v>127</v>
      </c>
      <c r="B136" s="250" t="s">
        <v>165</v>
      </c>
      <c r="C136" s="251">
        <v>4002215002716</v>
      </c>
      <c r="D136" s="252">
        <v>8</v>
      </c>
      <c r="E136" s="256">
        <v>5</v>
      </c>
      <c r="F136" s="256">
        <v>2</v>
      </c>
      <c r="G136" s="256">
        <v>1</v>
      </c>
      <c r="H136" s="254">
        <v>15000</v>
      </c>
      <c r="I136" s="119">
        <v>355000</v>
      </c>
      <c r="J136" s="255"/>
    </row>
    <row r="137" spans="1:10" ht="15.75">
      <c r="A137" s="278">
        <v>128</v>
      </c>
      <c r="B137" s="250" t="s">
        <v>166</v>
      </c>
      <c r="C137" s="251">
        <v>4002215003521</v>
      </c>
      <c r="D137" s="252">
        <v>8</v>
      </c>
      <c r="E137" s="253">
        <v>5</v>
      </c>
      <c r="F137" s="253">
        <v>2</v>
      </c>
      <c r="G137" s="253">
        <v>1</v>
      </c>
      <c r="H137" s="254">
        <v>15000</v>
      </c>
      <c r="I137" s="119">
        <v>355000</v>
      </c>
      <c r="J137" s="255"/>
    </row>
    <row r="138" spans="1:10" ht="15.75">
      <c r="A138" s="278">
        <v>129</v>
      </c>
      <c r="B138" s="250" t="s">
        <v>167</v>
      </c>
      <c r="C138" s="251">
        <v>4002215003407</v>
      </c>
      <c r="D138" s="252">
        <v>8</v>
      </c>
      <c r="E138" s="256">
        <v>5</v>
      </c>
      <c r="F138" s="256">
        <v>3</v>
      </c>
      <c r="G138" s="256"/>
      <c r="H138" s="254">
        <v>15000</v>
      </c>
      <c r="I138" s="119">
        <v>342500</v>
      </c>
      <c r="J138" s="255"/>
    </row>
    <row r="139" spans="1:10" ht="15.75">
      <c r="A139" s="278">
        <v>130</v>
      </c>
      <c r="B139" s="250" t="s">
        <v>168</v>
      </c>
      <c r="C139" s="251">
        <v>4002215020970</v>
      </c>
      <c r="D139" s="252">
        <v>7</v>
      </c>
      <c r="E139" s="256">
        <v>5</v>
      </c>
      <c r="F139" s="256">
        <v>2</v>
      </c>
      <c r="G139" s="256"/>
      <c r="H139" s="254">
        <v>15000</v>
      </c>
      <c r="I139" s="119">
        <v>295000</v>
      </c>
      <c r="J139" s="255"/>
    </row>
    <row r="140" spans="1:10" ht="15.75">
      <c r="A140" s="278">
        <v>131</v>
      </c>
      <c r="B140" s="250" t="s">
        <v>169</v>
      </c>
      <c r="C140" s="251">
        <v>4002215003912</v>
      </c>
      <c r="D140" s="252">
        <v>8</v>
      </c>
      <c r="E140" s="256">
        <v>5</v>
      </c>
      <c r="F140" s="256">
        <v>3</v>
      </c>
      <c r="G140" s="256"/>
      <c r="H140" s="254">
        <v>15000</v>
      </c>
      <c r="I140" s="119">
        <v>342500</v>
      </c>
      <c r="J140" s="255"/>
    </row>
    <row r="141" spans="1:10" ht="15.75">
      <c r="A141" s="278">
        <v>132</v>
      </c>
      <c r="B141" s="250" t="s">
        <v>170</v>
      </c>
      <c r="C141" s="251">
        <v>4002215002824</v>
      </c>
      <c r="D141" s="252">
        <v>8</v>
      </c>
      <c r="E141" s="253">
        <v>5</v>
      </c>
      <c r="F141" s="253">
        <v>3</v>
      </c>
      <c r="G141" s="253"/>
      <c r="H141" s="254">
        <v>15000</v>
      </c>
      <c r="I141" s="119">
        <v>342500</v>
      </c>
      <c r="J141" s="255"/>
    </row>
    <row r="142" spans="1:10" ht="15.75">
      <c r="A142" s="278">
        <v>133</v>
      </c>
      <c r="B142" s="250" t="s">
        <v>171</v>
      </c>
      <c r="C142" s="251">
        <v>4002215003068</v>
      </c>
      <c r="D142" s="252">
        <v>7</v>
      </c>
      <c r="E142" s="256">
        <v>6</v>
      </c>
      <c r="F142" s="256">
        <v>1</v>
      </c>
      <c r="G142" s="256"/>
      <c r="H142" s="254">
        <v>15000</v>
      </c>
      <c r="I142" s="119">
        <v>287500</v>
      </c>
      <c r="J142" s="255"/>
    </row>
    <row r="143" spans="1:10" ht="15.75">
      <c r="A143" s="278">
        <v>134</v>
      </c>
      <c r="B143" s="250" t="s">
        <v>172</v>
      </c>
      <c r="C143" s="251">
        <v>4002215003051</v>
      </c>
      <c r="D143" s="252">
        <v>7</v>
      </c>
      <c r="E143" s="256">
        <v>5</v>
      </c>
      <c r="F143" s="256">
        <v>2</v>
      </c>
      <c r="G143" s="256"/>
      <c r="H143" s="254">
        <v>15000</v>
      </c>
      <c r="I143" s="119">
        <v>295000</v>
      </c>
      <c r="J143" s="255"/>
    </row>
    <row r="144" spans="1:10" ht="15.75">
      <c r="A144" s="278">
        <v>135</v>
      </c>
      <c r="B144" s="250" t="s">
        <v>173</v>
      </c>
      <c r="C144" s="251">
        <v>4002215003080</v>
      </c>
      <c r="D144" s="252">
        <v>6</v>
      </c>
      <c r="E144" s="256">
        <v>3</v>
      </c>
      <c r="F144" s="256">
        <v>3</v>
      </c>
      <c r="G144" s="256"/>
      <c r="H144" s="254">
        <v>15000</v>
      </c>
      <c r="I144" s="119">
        <v>262500</v>
      </c>
      <c r="J144" s="255"/>
    </row>
    <row r="145" spans="1:10" ht="15.75">
      <c r="A145" s="278">
        <v>136</v>
      </c>
      <c r="B145" s="250" t="s">
        <v>174</v>
      </c>
      <c r="C145" s="251">
        <v>4002215029560</v>
      </c>
      <c r="D145" s="252">
        <v>3</v>
      </c>
      <c r="E145" s="256">
        <v>1</v>
      </c>
      <c r="F145" s="256">
        <v>1</v>
      </c>
      <c r="G145" s="256">
        <v>1</v>
      </c>
      <c r="H145" s="254">
        <v>15000</v>
      </c>
      <c r="I145" s="119">
        <v>147500</v>
      </c>
      <c r="J145" s="255"/>
    </row>
    <row r="146" spans="1:10" ht="15.75">
      <c r="A146" s="278">
        <v>137</v>
      </c>
      <c r="B146" s="250" t="s">
        <v>175</v>
      </c>
      <c r="C146" s="251">
        <v>4002215003580</v>
      </c>
      <c r="D146" s="252">
        <v>5</v>
      </c>
      <c r="E146" s="253">
        <v>4</v>
      </c>
      <c r="F146" s="253">
        <v>1</v>
      </c>
      <c r="G146" s="253"/>
      <c r="H146" s="254">
        <v>15000</v>
      </c>
      <c r="I146" s="119">
        <v>207500</v>
      </c>
      <c r="J146" s="255"/>
    </row>
    <row r="147" spans="1:10" ht="15.75">
      <c r="A147" s="278">
        <v>138</v>
      </c>
      <c r="B147" s="250" t="s">
        <v>176</v>
      </c>
      <c r="C147" s="251">
        <v>4002215003600</v>
      </c>
      <c r="D147" s="252">
        <v>6</v>
      </c>
      <c r="E147" s="256">
        <v>4</v>
      </c>
      <c r="F147" s="256">
        <v>2</v>
      </c>
      <c r="G147" s="256"/>
      <c r="H147" s="254">
        <v>15000</v>
      </c>
      <c r="I147" s="119">
        <v>255000</v>
      </c>
      <c r="J147" s="255"/>
    </row>
    <row r="148" spans="1:10" ht="15.75">
      <c r="A148" s="278">
        <v>139</v>
      </c>
      <c r="B148" s="250" t="s">
        <v>177</v>
      </c>
      <c r="C148" s="251">
        <v>4002215003596</v>
      </c>
      <c r="D148" s="252">
        <v>6</v>
      </c>
      <c r="E148" s="256">
        <v>4</v>
      </c>
      <c r="F148" s="256">
        <v>2</v>
      </c>
      <c r="G148" s="256"/>
      <c r="H148" s="254">
        <v>15000</v>
      </c>
      <c r="I148" s="119">
        <v>255000</v>
      </c>
      <c r="J148" s="255"/>
    </row>
    <row r="149" spans="1:10" ht="15.75">
      <c r="A149" s="278">
        <v>140</v>
      </c>
      <c r="B149" s="250" t="s">
        <v>178</v>
      </c>
      <c r="C149" s="251">
        <v>4002215003617</v>
      </c>
      <c r="D149" s="252">
        <v>7</v>
      </c>
      <c r="E149" s="256">
        <v>4</v>
      </c>
      <c r="F149" s="256">
        <v>3</v>
      </c>
      <c r="G149" s="256"/>
      <c r="H149" s="254">
        <v>15000</v>
      </c>
      <c r="I149" s="119">
        <v>302500</v>
      </c>
      <c r="J149" s="255"/>
    </row>
    <row r="150" spans="1:10" ht="15.75">
      <c r="A150" s="278">
        <v>141</v>
      </c>
      <c r="B150" s="250" t="s">
        <v>179</v>
      </c>
      <c r="C150" s="251">
        <v>4002215022250</v>
      </c>
      <c r="D150" s="252">
        <v>7</v>
      </c>
      <c r="E150" s="256">
        <v>4</v>
      </c>
      <c r="F150" s="256">
        <v>2</v>
      </c>
      <c r="G150" s="256">
        <v>1</v>
      </c>
      <c r="H150" s="254">
        <v>15000</v>
      </c>
      <c r="I150" s="119">
        <v>315000</v>
      </c>
      <c r="J150" s="255"/>
    </row>
    <row r="151" spans="1:10" ht="15.75">
      <c r="A151" s="278">
        <v>142</v>
      </c>
      <c r="B151" s="250" t="s">
        <v>181</v>
      </c>
      <c r="C151" s="251">
        <v>4002215003160</v>
      </c>
      <c r="D151" s="252">
        <v>8</v>
      </c>
      <c r="E151" s="256">
        <v>3</v>
      </c>
      <c r="F151" s="256">
        <v>4</v>
      </c>
      <c r="G151" s="256">
        <v>1</v>
      </c>
      <c r="H151" s="254">
        <v>15000</v>
      </c>
      <c r="I151" s="119">
        <v>370000</v>
      </c>
      <c r="J151" s="255"/>
    </row>
    <row r="152" spans="1:10" ht="15.75">
      <c r="A152" s="278">
        <v>143</v>
      </c>
      <c r="B152" s="250" t="s">
        <v>182</v>
      </c>
      <c r="C152" s="251">
        <v>4002215003022</v>
      </c>
      <c r="D152" s="252">
        <v>6</v>
      </c>
      <c r="E152" s="256">
        <v>4</v>
      </c>
      <c r="F152" s="256">
        <v>2</v>
      </c>
      <c r="G152" s="256"/>
      <c r="H152" s="254">
        <v>15000</v>
      </c>
      <c r="I152" s="119">
        <v>255000</v>
      </c>
      <c r="J152" s="255"/>
    </row>
    <row r="153" spans="1:10" ht="15.75">
      <c r="A153" s="278">
        <v>144</v>
      </c>
      <c r="B153" s="250" t="s">
        <v>183</v>
      </c>
      <c r="C153" s="251">
        <v>4002215003862</v>
      </c>
      <c r="D153" s="252">
        <v>8</v>
      </c>
      <c r="E153" s="256">
        <v>8</v>
      </c>
      <c r="F153" s="256"/>
      <c r="G153" s="256"/>
      <c r="H153" s="254">
        <v>15000</v>
      </c>
      <c r="I153" s="119">
        <v>320000</v>
      </c>
      <c r="J153" s="255"/>
    </row>
    <row r="154" spans="1:10" ht="15.75">
      <c r="A154" s="278">
        <v>145</v>
      </c>
      <c r="B154" s="250" t="s">
        <v>184</v>
      </c>
      <c r="C154" s="251">
        <v>4002215028240</v>
      </c>
      <c r="D154" s="252">
        <v>4</v>
      </c>
      <c r="E154" s="256">
        <v>3</v>
      </c>
      <c r="F154" s="256">
        <v>1</v>
      </c>
      <c r="G154" s="256"/>
      <c r="H154" s="254">
        <v>15000</v>
      </c>
      <c r="I154" s="119">
        <v>167500</v>
      </c>
      <c r="J154" s="255"/>
    </row>
    <row r="155" spans="1:10" ht="15.75">
      <c r="A155" s="278">
        <v>146</v>
      </c>
      <c r="B155" s="257" t="s">
        <v>185</v>
      </c>
      <c r="C155" s="251">
        <v>4002215028312</v>
      </c>
      <c r="D155" s="252">
        <v>5</v>
      </c>
      <c r="E155" s="258">
        <v>2</v>
      </c>
      <c r="F155" s="258">
        <v>3</v>
      </c>
      <c r="G155" s="258"/>
      <c r="H155" s="254">
        <v>15000</v>
      </c>
      <c r="I155" s="119">
        <v>222500</v>
      </c>
      <c r="J155" s="255"/>
    </row>
    <row r="156" spans="1:10" ht="15.75">
      <c r="A156" s="278">
        <v>147</v>
      </c>
      <c r="B156" s="250" t="s">
        <v>186</v>
      </c>
      <c r="C156" s="251">
        <v>4002215003000</v>
      </c>
      <c r="D156" s="252">
        <v>4</v>
      </c>
      <c r="E156" s="253">
        <v>4</v>
      </c>
      <c r="F156" s="253"/>
      <c r="G156" s="253"/>
      <c r="H156" s="254">
        <v>15000</v>
      </c>
      <c r="I156" s="119">
        <v>160000</v>
      </c>
      <c r="J156" s="255"/>
    </row>
    <row r="157" spans="1:10" ht="15.75">
      <c r="A157" s="278">
        <v>148</v>
      </c>
      <c r="B157" s="250" t="s">
        <v>187</v>
      </c>
      <c r="C157" s="251">
        <v>4002215003698</v>
      </c>
      <c r="D157" s="252">
        <v>4</v>
      </c>
      <c r="E157" s="256">
        <v>2</v>
      </c>
      <c r="F157" s="256">
        <v>2</v>
      </c>
      <c r="G157" s="256"/>
      <c r="H157" s="254">
        <v>15000</v>
      </c>
      <c r="I157" s="119">
        <v>175000</v>
      </c>
      <c r="J157" s="255"/>
    </row>
    <row r="158" spans="1:10" ht="15.75">
      <c r="A158" s="278">
        <v>149</v>
      </c>
      <c r="B158" s="250" t="s">
        <v>189</v>
      </c>
      <c r="C158" s="251">
        <v>4002215003652</v>
      </c>
      <c r="D158" s="252">
        <v>6</v>
      </c>
      <c r="E158" s="256">
        <v>3</v>
      </c>
      <c r="F158" s="256">
        <v>3</v>
      </c>
      <c r="G158" s="256"/>
      <c r="H158" s="254">
        <v>15000</v>
      </c>
      <c r="I158" s="119">
        <v>262500</v>
      </c>
      <c r="J158" s="255"/>
    </row>
    <row r="159" spans="1:10" ht="15.75">
      <c r="A159" s="278">
        <v>150</v>
      </c>
      <c r="B159" s="250" t="s">
        <v>190</v>
      </c>
      <c r="C159" s="251">
        <v>4002215003675</v>
      </c>
      <c r="D159" s="252">
        <v>6</v>
      </c>
      <c r="E159" s="256">
        <v>3</v>
      </c>
      <c r="F159" s="256">
        <v>2</v>
      </c>
      <c r="G159" s="256">
        <v>1</v>
      </c>
      <c r="H159" s="254">
        <v>15000</v>
      </c>
      <c r="I159" s="119">
        <v>275000</v>
      </c>
      <c r="J159" s="255"/>
    </row>
    <row r="160" spans="1:10" ht="15.75">
      <c r="A160" s="278">
        <v>151</v>
      </c>
      <c r="B160" s="257" t="s">
        <v>191</v>
      </c>
      <c r="C160" s="251">
        <v>4002215003702</v>
      </c>
      <c r="D160" s="252">
        <v>6</v>
      </c>
      <c r="E160" s="258">
        <v>4</v>
      </c>
      <c r="F160" s="258">
        <v>2</v>
      </c>
      <c r="G160" s="258"/>
      <c r="H160" s="254">
        <v>15000</v>
      </c>
      <c r="I160" s="119">
        <v>255000</v>
      </c>
      <c r="J160" s="255"/>
    </row>
    <row r="161" spans="1:10" ht="16.5" thickBot="1">
      <c r="A161" s="279">
        <v>152</v>
      </c>
      <c r="B161" s="261" t="s">
        <v>192</v>
      </c>
      <c r="C161" s="262">
        <v>4002215028370</v>
      </c>
      <c r="D161" s="263">
        <v>5</v>
      </c>
      <c r="E161" s="258">
        <v>4</v>
      </c>
      <c r="F161" s="258">
        <v>1</v>
      </c>
      <c r="G161" s="258"/>
      <c r="H161" s="264">
        <v>15000</v>
      </c>
      <c r="I161" s="241">
        <v>207500</v>
      </c>
      <c r="J161" s="265"/>
    </row>
    <row r="162" spans="1:10" s="270" customFormat="1" ht="16.5" thickBot="1">
      <c r="A162" s="266">
        <f>A161</f>
        <v>152</v>
      </c>
      <c r="B162" s="267" t="s">
        <v>223</v>
      </c>
      <c r="C162" s="267"/>
      <c r="D162" s="267"/>
      <c r="E162" s="267"/>
      <c r="F162" s="267"/>
      <c r="G162" s="267"/>
      <c r="H162" s="267"/>
      <c r="I162" s="268">
        <f>SUM(I10:I161)</f>
        <v>57477400</v>
      </c>
      <c r="J162" s="269"/>
    </row>
    <row r="163" ht="16.5" thickTop="1"/>
    <row r="164" spans="1:10" s="131" customFormat="1" ht="18.75">
      <c r="A164" s="280"/>
      <c r="B164" s="134"/>
      <c r="C164" s="335" t="s">
        <v>33</v>
      </c>
      <c r="D164" s="335"/>
      <c r="E164" s="335"/>
      <c r="F164" s="335"/>
      <c r="G164" s="335"/>
      <c r="H164" s="335"/>
      <c r="I164" s="335"/>
      <c r="J164" s="335"/>
    </row>
    <row r="165" spans="1:10" s="131" customFormat="1" ht="18.75">
      <c r="A165" s="281"/>
      <c r="B165" s="136" t="s">
        <v>31</v>
      </c>
      <c r="C165" s="336" t="s">
        <v>32</v>
      </c>
      <c r="D165" s="336"/>
      <c r="E165" s="336"/>
      <c r="F165" s="336"/>
      <c r="G165" s="336"/>
      <c r="H165" s="336"/>
      <c r="I165" s="336"/>
      <c r="J165" s="336"/>
    </row>
    <row r="171" ht="15.75">
      <c r="I171" s="248"/>
    </row>
  </sheetData>
  <sheetProtection/>
  <mergeCells count="15">
    <mergeCell ref="C164:J164"/>
    <mergeCell ref="C165:J165"/>
    <mergeCell ref="A8:A9"/>
    <mergeCell ref="B8:B9"/>
    <mergeCell ref="C8:C9"/>
    <mergeCell ref="H8:H9"/>
    <mergeCell ref="D8:D9"/>
    <mergeCell ref="I8:I9"/>
    <mergeCell ref="U8:U9"/>
    <mergeCell ref="J8:J9"/>
    <mergeCell ref="A4:J4"/>
    <mergeCell ref="A5:J5"/>
    <mergeCell ref="A6:J6"/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8"/>
  <sheetViews>
    <sheetView zoomScalePageLayoutView="0" workbookViewId="0" topLeftCell="A160">
      <selection activeCell="A165" sqref="A165:IV166"/>
    </sheetView>
  </sheetViews>
  <sheetFormatPr defaultColWidth="9.140625" defaultRowHeight="15"/>
  <cols>
    <col min="1" max="1" width="8.28125" style="202" customWidth="1"/>
    <col min="2" max="2" width="32.00390625" style="0" customWidth="1"/>
    <col min="3" max="3" width="22.421875" style="162" customWidth="1"/>
    <col min="4" max="4" width="12.8515625" style="311" hidden="1" customWidth="1"/>
    <col min="5" max="5" width="14.140625" style="0" hidden="1" customWidth="1"/>
    <col min="6" max="6" width="14.28125" style="0" hidden="1" customWidth="1"/>
    <col min="7" max="7" width="11.57421875" style="0" hidden="1" customWidth="1"/>
    <col min="8" max="8" width="17.421875" style="0" hidden="1" customWidth="1"/>
    <col min="9" max="9" width="16.8515625" style="0" customWidth="1"/>
    <col min="10" max="11" width="9.140625" style="0" hidden="1" customWidth="1"/>
    <col min="12" max="12" width="17.28125" style="0" hidden="1" customWidth="1"/>
    <col min="13" max="14" width="12.57421875" style="6" hidden="1" customWidth="1"/>
    <col min="15" max="20" width="9.140625" style="0" hidden="1" customWidth="1"/>
    <col min="21" max="21" width="12.421875" style="0" customWidth="1"/>
  </cols>
  <sheetData>
    <row r="1" spans="1:21" ht="16.5">
      <c r="A1" s="215" t="s">
        <v>29</v>
      </c>
      <c r="B1" s="10"/>
      <c r="C1" s="201"/>
      <c r="D1" s="303"/>
      <c r="E1" s="10"/>
      <c r="F1" s="10"/>
      <c r="G1" s="10"/>
      <c r="H1" s="10"/>
      <c r="I1" s="10"/>
      <c r="J1" s="10"/>
      <c r="K1" s="10"/>
      <c r="L1" s="10"/>
      <c r="M1" s="11"/>
      <c r="N1" s="11"/>
      <c r="O1" s="10"/>
      <c r="P1" s="10"/>
      <c r="Q1" s="10"/>
      <c r="R1" s="10"/>
      <c r="S1" s="10"/>
      <c r="T1" s="10"/>
      <c r="U1" s="10"/>
    </row>
    <row r="2" spans="1:21" ht="16.5">
      <c r="A2" s="215" t="s">
        <v>30</v>
      </c>
      <c r="B2" s="10"/>
      <c r="C2" s="201"/>
      <c r="D2" s="303"/>
      <c r="E2" s="10"/>
      <c r="F2" s="10"/>
      <c r="G2" s="10"/>
      <c r="H2" s="10"/>
      <c r="I2" s="10"/>
      <c r="J2" s="10"/>
      <c r="K2" s="10"/>
      <c r="L2" s="10"/>
      <c r="M2" s="11"/>
      <c r="N2" s="11"/>
      <c r="O2" s="10"/>
      <c r="P2" s="10"/>
      <c r="Q2" s="10"/>
      <c r="R2" s="10"/>
      <c r="S2" s="10"/>
      <c r="T2" s="10"/>
      <c r="U2" s="10"/>
    </row>
    <row r="3" spans="1:21" ht="16.5">
      <c r="A3" s="215"/>
      <c r="B3" s="10"/>
      <c r="C3" s="201"/>
      <c r="D3" s="303"/>
      <c r="E3" s="10"/>
      <c r="F3" s="10"/>
      <c r="G3" s="10"/>
      <c r="H3" s="10"/>
      <c r="I3" s="10"/>
      <c r="J3" s="10"/>
      <c r="K3" s="10"/>
      <c r="L3" s="10"/>
      <c r="M3" s="11"/>
      <c r="N3" s="11"/>
      <c r="O3" s="10"/>
      <c r="P3" s="10"/>
      <c r="Q3" s="10"/>
      <c r="R3" s="10"/>
      <c r="S3" s="10"/>
      <c r="T3" s="10"/>
      <c r="U3" s="10"/>
    </row>
    <row r="4" spans="1:21" ht="19.5">
      <c r="A4" s="345" t="s">
        <v>194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</row>
    <row r="5" spans="1:21" ht="19.5">
      <c r="A5" s="345" t="s">
        <v>225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</row>
    <row r="6" spans="1:21" ht="16.5" thickBot="1">
      <c r="A6" s="302"/>
      <c r="B6" s="12"/>
      <c r="C6" s="284"/>
      <c r="D6" s="304"/>
      <c r="E6" s="12"/>
      <c r="F6" s="12"/>
      <c r="G6" s="12"/>
      <c r="H6" s="12"/>
      <c r="I6" s="12"/>
      <c r="J6" s="12"/>
      <c r="K6" s="12"/>
      <c r="L6" s="12"/>
      <c r="M6" s="13"/>
      <c r="N6" s="13"/>
      <c r="O6" s="12"/>
      <c r="P6" s="12"/>
      <c r="Q6" s="12"/>
      <c r="R6" s="12"/>
      <c r="S6" s="12"/>
      <c r="T6" s="12"/>
      <c r="U6" s="12"/>
    </row>
    <row r="7" spans="1:21" ht="32.25" thickTop="1">
      <c r="A7" s="394" t="s">
        <v>0</v>
      </c>
      <c r="B7" s="382" t="s">
        <v>10</v>
      </c>
      <c r="C7" s="382" t="s">
        <v>202</v>
      </c>
      <c r="D7" s="396" t="s">
        <v>7</v>
      </c>
      <c r="E7" s="285" t="s">
        <v>226</v>
      </c>
      <c r="F7" s="286" t="s">
        <v>2</v>
      </c>
      <c r="G7" s="286" t="s">
        <v>3</v>
      </c>
      <c r="H7" s="377" t="s">
        <v>8</v>
      </c>
      <c r="I7" s="382" t="s">
        <v>4</v>
      </c>
      <c r="J7" s="287"/>
      <c r="K7" s="287"/>
      <c r="L7" s="287"/>
      <c r="M7" s="288"/>
      <c r="N7" s="289"/>
      <c r="O7" s="290"/>
      <c r="P7" s="290"/>
      <c r="Q7" s="290"/>
      <c r="R7" s="290"/>
      <c r="S7" s="290"/>
      <c r="T7" s="290"/>
      <c r="U7" s="398" t="s">
        <v>227</v>
      </c>
    </row>
    <row r="8" spans="1:21" ht="15.75">
      <c r="A8" s="395"/>
      <c r="B8" s="378"/>
      <c r="C8" s="378"/>
      <c r="D8" s="397"/>
      <c r="E8" s="236">
        <v>65000</v>
      </c>
      <c r="F8" s="235" t="s">
        <v>5</v>
      </c>
      <c r="G8" s="235" t="s">
        <v>6</v>
      </c>
      <c r="H8" s="378"/>
      <c r="I8" s="378"/>
      <c r="J8" s="291"/>
      <c r="K8" s="291"/>
      <c r="L8" s="291"/>
      <c r="M8" s="292"/>
      <c r="N8" s="293"/>
      <c r="O8" s="202"/>
      <c r="P8" s="202"/>
      <c r="Q8" s="202"/>
      <c r="R8" s="202"/>
      <c r="S8" s="202"/>
      <c r="T8" s="202"/>
      <c r="U8" s="384"/>
    </row>
    <row r="9" spans="1:21" ht="15.75">
      <c r="A9" s="234">
        <v>1</v>
      </c>
      <c r="B9" s="14" t="s">
        <v>16</v>
      </c>
      <c r="C9" s="294">
        <v>4002215002230</v>
      </c>
      <c r="D9" s="305">
        <f aca="true" t="shared" si="0" ref="D9:D53">E9+F9+G9</f>
        <v>4</v>
      </c>
      <c r="E9" s="4">
        <v>1</v>
      </c>
      <c r="F9" s="4">
        <v>3</v>
      </c>
      <c r="G9" s="4"/>
      <c r="H9" s="15">
        <v>15000</v>
      </c>
      <c r="I9" s="4">
        <f aca="true" t="shared" si="1" ref="I9:I39">ROUND((E9+F9*1.3+G9*1.8)*65000+H9*D9,-2)</f>
        <v>378500</v>
      </c>
      <c r="J9" s="3"/>
      <c r="K9" s="3"/>
      <c r="L9" s="3"/>
      <c r="M9" s="8"/>
      <c r="U9" s="1"/>
    </row>
    <row r="10" spans="1:21" ht="15.75">
      <c r="A10" s="233">
        <v>2</v>
      </c>
      <c r="B10" s="16" t="s">
        <v>17</v>
      </c>
      <c r="C10" s="294">
        <v>4002215003130</v>
      </c>
      <c r="D10" s="305">
        <f t="shared" si="0"/>
        <v>6</v>
      </c>
      <c r="E10" s="16">
        <v>2</v>
      </c>
      <c r="F10" s="16">
        <v>4</v>
      </c>
      <c r="G10" s="16"/>
      <c r="H10" s="15">
        <v>15000</v>
      </c>
      <c r="I10" s="4">
        <f t="shared" si="1"/>
        <v>558000</v>
      </c>
      <c r="J10" s="3"/>
      <c r="K10" s="3"/>
      <c r="L10" s="3"/>
      <c r="M10" s="8"/>
      <c r="U10" s="1"/>
    </row>
    <row r="11" spans="1:21" ht="15.75">
      <c r="A11" s="233">
        <v>3</v>
      </c>
      <c r="B11" s="16" t="s">
        <v>18</v>
      </c>
      <c r="C11" s="294">
        <v>4002215006542</v>
      </c>
      <c r="D11" s="305">
        <f t="shared" si="0"/>
        <v>6</v>
      </c>
      <c r="E11" s="16">
        <v>5</v>
      </c>
      <c r="F11" s="16">
        <v>1</v>
      </c>
      <c r="G11" s="16"/>
      <c r="H11" s="15">
        <v>15000</v>
      </c>
      <c r="I11" s="4">
        <f t="shared" si="1"/>
        <v>499500</v>
      </c>
      <c r="J11" s="3"/>
      <c r="K11" s="3"/>
      <c r="L11" s="3"/>
      <c r="M11" s="8"/>
      <c r="U11" s="1"/>
    </row>
    <row r="12" spans="1:21" ht="15.75">
      <c r="A12" s="233">
        <v>4</v>
      </c>
      <c r="B12" s="16" t="s">
        <v>19</v>
      </c>
      <c r="C12" s="294">
        <v>4002215008207</v>
      </c>
      <c r="D12" s="305">
        <f t="shared" si="0"/>
        <v>6</v>
      </c>
      <c r="E12" s="16">
        <v>6</v>
      </c>
      <c r="F12" s="16"/>
      <c r="G12" s="16"/>
      <c r="H12" s="15">
        <v>15000</v>
      </c>
      <c r="I12" s="4">
        <f t="shared" si="1"/>
        <v>480000</v>
      </c>
      <c r="J12" s="295" t="s">
        <v>11</v>
      </c>
      <c r="K12" s="295"/>
      <c r="L12" s="295"/>
      <c r="M12" s="8"/>
      <c r="U12" s="1"/>
    </row>
    <row r="13" spans="1:21" ht="15.75">
      <c r="A13" s="233">
        <v>5</v>
      </c>
      <c r="B13" s="16" t="s">
        <v>21</v>
      </c>
      <c r="C13" s="294">
        <v>4002215002269</v>
      </c>
      <c r="D13" s="305">
        <f t="shared" si="0"/>
        <v>4</v>
      </c>
      <c r="E13" s="16">
        <v>4</v>
      </c>
      <c r="F13" s="16"/>
      <c r="G13" s="16"/>
      <c r="H13" s="15">
        <v>15000</v>
      </c>
      <c r="I13" s="4">
        <f t="shared" si="1"/>
        <v>320000</v>
      </c>
      <c r="J13" s="3"/>
      <c r="K13" s="3"/>
      <c r="L13" s="3"/>
      <c r="M13" s="8"/>
      <c r="U13" s="1"/>
    </row>
    <row r="14" spans="1:21" ht="15.75">
      <c r="A14" s="233">
        <v>6</v>
      </c>
      <c r="B14" s="16" t="s">
        <v>20</v>
      </c>
      <c r="C14" s="294">
        <v>4002215002252</v>
      </c>
      <c r="D14" s="305">
        <f t="shared" si="0"/>
        <v>4</v>
      </c>
      <c r="E14" s="16">
        <v>4</v>
      </c>
      <c r="F14" s="16"/>
      <c r="G14" s="16"/>
      <c r="H14" s="15">
        <v>15000</v>
      </c>
      <c r="I14" s="4">
        <f t="shared" si="1"/>
        <v>320000</v>
      </c>
      <c r="J14" s="3"/>
      <c r="K14" s="3"/>
      <c r="L14" s="3"/>
      <c r="M14" s="8"/>
      <c r="U14" s="1"/>
    </row>
    <row r="15" spans="1:21" ht="15.75">
      <c r="A15" s="233">
        <v>7</v>
      </c>
      <c r="B15" s="16" t="s">
        <v>22</v>
      </c>
      <c r="C15" s="294">
        <v>4002215002377</v>
      </c>
      <c r="D15" s="305">
        <f t="shared" si="0"/>
        <v>4</v>
      </c>
      <c r="E15" s="16">
        <v>4</v>
      </c>
      <c r="F15" s="16"/>
      <c r="G15" s="16"/>
      <c r="H15" s="15">
        <v>15000</v>
      </c>
      <c r="I15" s="4">
        <f t="shared" si="1"/>
        <v>320000</v>
      </c>
      <c r="J15" s="3"/>
      <c r="K15" s="3"/>
      <c r="L15" s="3"/>
      <c r="M15" s="8"/>
      <c r="U15" s="1"/>
    </row>
    <row r="16" spans="1:21" ht="15.75">
      <c r="A16" s="233">
        <v>8</v>
      </c>
      <c r="B16" s="4" t="s">
        <v>23</v>
      </c>
      <c r="C16" s="294">
        <v>4002215002390</v>
      </c>
      <c r="D16" s="305">
        <f t="shared" si="0"/>
        <v>2</v>
      </c>
      <c r="E16" s="16">
        <v>1</v>
      </c>
      <c r="F16" s="16">
        <v>1</v>
      </c>
      <c r="G16" s="16"/>
      <c r="H16" s="15">
        <v>15000</v>
      </c>
      <c r="I16" s="4">
        <f t="shared" si="1"/>
        <v>179500</v>
      </c>
      <c r="J16" s="3"/>
      <c r="K16" s="3" t="s">
        <v>12</v>
      </c>
      <c r="L16" s="3" t="s">
        <v>13</v>
      </c>
      <c r="M16" s="8" t="s">
        <v>14</v>
      </c>
      <c r="U16" s="1"/>
    </row>
    <row r="17" spans="1:21" ht="15.75">
      <c r="A17" s="233">
        <v>9</v>
      </c>
      <c r="B17" s="4" t="s">
        <v>24</v>
      </c>
      <c r="C17" s="294">
        <v>4002215002410</v>
      </c>
      <c r="D17" s="305">
        <f t="shared" si="0"/>
        <v>7</v>
      </c>
      <c r="E17" s="16">
        <v>5</v>
      </c>
      <c r="F17" s="16">
        <v>2</v>
      </c>
      <c r="G17" s="16"/>
      <c r="H17" s="15">
        <v>15000</v>
      </c>
      <c r="I17" s="4">
        <f t="shared" si="1"/>
        <v>599000</v>
      </c>
      <c r="J17" s="3"/>
      <c r="K17" s="8">
        <v>25000</v>
      </c>
      <c r="L17" s="8">
        <v>32500</v>
      </c>
      <c r="M17" s="8">
        <v>45000</v>
      </c>
      <c r="O17" s="6">
        <v>37500</v>
      </c>
      <c r="P17" s="6">
        <v>48800</v>
      </c>
      <c r="Q17" s="6">
        <v>67500</v>
      </c>
      <c r="U17" s="1"/>
    </row>
    <row r="18" spans="1:21" ht="15.75">
      <c r="A18" s="233">
        <v>10</v>
      </c>
      <c r="B18" s="17" t="s">
        <v>27</v>
      </c>
      <c r="C18" s="294">
        <v>4002215003827</v>
      </c>
      <c r="D18" s="305">
        <f t="shared" si="0"/>
        <v>8</v>
      </c>
      <c r="E18" s="16">
        <v>5</v>
      </c>
      <c r="F18" s="16">
        <v>3</v>
      </c>
      <c r="G18" s="16"/>
      <c r="H18" s="15">
        <v>15000</v>
      </c>
      <c r="I18" s="4">
        <f t="shared" si="1"/>
        <v>698500</v>
      </c>
      <c r="J18" s="3"/>
      <c r="K18" s="8">
        <v>80000</v>
      </c>
      <c r="L18" s="8">
        <v>99500</v>
      </c>
      <c r="M18" s="8">
        <v>132000</v>
      </c>
      <c r="O18" s="6">
        <v>112500</v>
      </c>
      <c r="P18" s="6">
        <v>141800</v>
      </c>
      <c r="Q18" s="6">
        <v>190500</v>
      </c>
      <c r="U18" s="1"/>
    </row>
    <row r="19" spans="1:21" ht="15.75">
      <c r="A19" s="233">
        <v>11</v>
      </c>
      <c r="B19" s="17" t="s">
        <v>25</v>
      </c>
      <c r="C19" s="294">
        <v>4002215008220</v>
      </c>
      <c r="D19" s="305">
        <f t="shared" si="0"/>
        <v>6</v>
      </c>
      <c r="E19" s="16">
        <v>4</v>
      </c>
      <c r="F19" s="16">
        <v>2</v>
      </c>
      <c r="G19" s="16"/>
      <c r="H19" s="15">
        <v>15000</v>
      </c>
      <c r="I19" s="4">
        <f t="shared" si="1"/>
        <v>519000</v>
      </c>
      <c r="J19" s="3"/>
      <c r="K19" s="296">
        <f>K18-K17</f>
        <v>55000</v>
      </c>
      <c r="L19" s="296">
        <f>L18-L17</f>
        <v>67000</v>
      </c>
      <c r="M19" s="296">
        <f>M18-M17</f>
        <v>87000</v>
      </c>
      <c r="N19" s="7"/>
      <c r="O19" s="297">
        <f>O18-O17</f>
        <v>75000</v>
      </c>
      <c r="P19" s="297">
        <f>P18-P17</f>
        <v>93000</v>
      </c>
      <c r="Q19" s="297">
        <f>Q18-Q17</f>
        <v>123000</v>
      </c>
      <c r="U19" s="1"/>
    </row>
    <row r="20" spans="1:21" ht="15.75">
      <c r="A20" s="233">
        <v>12</v>
      </c>
      <c r="B20" s="17" t="s">
        <v>26</v>
      </c>
      <c r="C20" s="294">
        <v>4002215002404</v>
      </c>
      <c r="D20" s="305">
        <f t="shared" si="0"/>
        <v>3</v>
      </c>
      <c r="E20" s="16">
        <v>3</v>
      </c>
      <c r="F20" s="16"/>
      <c r="G20" s="16"/>
      <c r="H20" s="15">
        <v>15000</v>
      </c>
      <c r="I20" s="4">
        <f t="shared" si="1"/>
        <v>240000</v>
      </c>
      <c r="J20" s="3"/>
      <c r="K20" s="3"/>
      <c r="L20" s="3"/>
      <c r="M20" s="8"/>
      <c r="U20" s="1"/>
    </row>
    <row r="21" spans="1:21" ht="15.75">
      <c r="A21" s="233">
        <v>13</v>
      </c>
      <c r="B21" s="16" t="s">
        <v>34</v>
      </c>
      <c r="C21" s="294">
        <v>4002215002462</v>
      </c>
      <c r="D21" s="305">
        <f t="shared" si="0"/>
        <v>5</v>
      </c>
      <c r="E21" s="16">
        <v>3</v>
      </c>
      <c r="F21" s="16">
        <v>2</v>
      </c>
      <c r="G21" s="16"/>
      <c r="H21" s="15">
        <v>15000</v>
      </c>
      <c r="I21" s="4">
        <f t="shared" si="1"/>
        <v>439000</v>
      </c>
      <c r="J21" s="3"/>
      <c r="K21" s="3"/>
      <c r="L21" s="3"/>
      <c r="M21" s="8"/>
      <c r="U21" s="1"/>
    </row>
    <row r="22" spans="1:21" ht="15.75">
      <c r="A22" s="233">
        <v>14</v>
      </c>
      <c r="B22" s="4" t="s">
        <v>35</v>
      </c>
      <c r="C22" s="294">
        <v>4002215002587</v>
      </c>
      <c r="D22" s="305">
        <f t="shared" si="0"/>
        <v>5</v>
      </c>
      <c r="E22" s="16">
        <v>5</v>
      </c>
      <c r="F22" s="16"/>
      <c r="G22" s="16"/>
      <c r="H22" s="15">
        <v>15000</v>
      </c>
      <c r="I22" s="4">
        <f t="shared" si="1"/>
        <v>400000</v>
      </c>
      <c r="J22" s="3"/>
      <c r="K22" s="3" t="s">
        <v>12</v>
      </c>
      <c r="L22" s="3" t="s">
        <v>13</v>
      </c>
      <c r="M22" s="8" t="s">
        <v>14</v>
      </c>
      <c r="U22" s="1"/>
    </row>
    <row r="23" spans="1:21" ht="15.75">
      <c r="A23" s="233">
        <v>15</v>
      </c>
      <c r="B23" s="4" t="s">
        <v>36</v>
      </c>
      <c r="C23" s="294">
        <v>4002215002433</v>
      </c>
      <c r="D23" s="305">
        <f t="shared" si="0"/>
        <v>5</v>
      </c>
      <c r="E23" s="16">
        <v>4</v>
      </c>
      <c r="F23" s="16">
        <v>1</v>
      </c>
      <c r="G23" s="16"/>
      <c r="H23" s="15">
        <v>15000</v>
      </c>
      <c r="I23" s="4">
        <f t="shared" si="1"/>
        <v>419500</v>
      </c>
      <c r="J23" s="3"/>
      <c r="K23" s="8">
        <v>25000</v>
      </c>
      <c r="L23" s="8">
        <v>32500</v>
      </c>
      <c r="M23" s="8">
        <v>45000</v>
      </c>
      <c r="O23" s="6">
        <v>37500</v>
      </c>
      <c r="P23" s="6">
        <v>48800</v>
      </c>
      <c r="Q23" s="6">
        <v>67500</v>
      </c>
      <c r="U23" s="1"/>
    </row>
    <row r="24" spans="1:21" ht="15.75">
      <c r="A24" s="233">
        <v>16</v>
      </c>
      <c r="B24" s="17" t="s">
        <v>37</v>
      </c>
      <c r="C24" s="294">
        <v>4002215002440</v>
      </c>
      <c r="D24" s="305">
        <f t="shared" si="0"/>
        <v>4</v>
      </c>
      <c r="E24" s="16">
        <v>4</v>
      </c>
      <c r="F24" s="16"/>
      <c r="G24" s="16"/>
      <c r="H24" s="15">
        <v>15000</v>
      </c>
      <c r="I24" s="4">
        <f t="shared" si="1"/>
        <v>320000</v>
      </c>
      <c r="J24" s="3"/>
      <c r="K24" s="8">
        <v>80000</v>
      </c>
      <c r="L24" s="8">
        <v>99500</v>
      </c>
      <c r="M24" s="8">
        <v>132000</v>
      </c>
      <c r="O24" s="6">
        <v>112500</v>
      </c>
      <c r="P24" s="6">
        <v>141800</v>
      </c>
      <c r="Q24" s="6">
        <v>190500</v>
      </c>
      <c r="U24" s="1"/>
    </row>
    <row r="25" spans="1:21" ht="15.75">
      <c r="A25" s="233">
        <v>17</v>
      </c>
      <c r="B25" s="17" t="s">
        <v>38</v>
      </c>
      <c r="C25" s="294">
        <v>4002215003719</v>
      </c>
      <c r="D25" s="305">
        <f t="shared" si="0"/>
        <v>4</v>
      </c>
      <c r="E25" s="16"/>
      <c r="F25" s="16">
        <v>4</v>
      </c>
      <c r="G25" s="16"/>
      <c r="H25" s="15">
        <v>15000</v>
      </c>
      <c r="I25" s="4">
        <f t="shared" si="1"/>
        <v>398000</v>
      </c>
      <c r="J25" s="3"/>
      <c r="K25" s="296">
        <f>K24-K23</f>
        <v>55000</v>
      </c>
      <c r="L25" s="296">
        <f>L24-L23</f>
        <v>67000</v>
      </c>
      <c r="M25" s="296">
        <f>M24-M23</f>
        <v>87000</v>
      </c>
      <c r="N25" s="7"/>
      <c r="O25" s="297">
        <f>O24-O23</f>
        <v>75000</v>
      </c>
      <c r="P25" s="297">
        <f>P24-P23</f>
        <v>93000</v>
      </c>
      <c r="Q25" s="297">
        <f>Q24-Q23</f>
        <v>123000</v>
      </c>
      <c r="U25" s="1"/>
    </row>
    <row r="26" spans="1:21" ht="15.75">
      <c r="A26" s="233">
        <v>18</v>
      </c>
      <c r="B26" s="17" t="s">
        <v>39</v>
      </c>
      <c r="C26" s="294">
        <v>4002215002456</v>
      </c>
      <c r="D26" s="305">
        <f t="shared" si="0"/>
        <v>1</v>
      </c>
      <c r="E26" s="16">
        <v>1</v>
      </c>
      <c r="F26" s="16"/>
      <c r="G26" s="16"/>
      <c r="H26" s="15">
        <v>15000</v>
      </c>
      <c r="I26" s="4">
        <f t="shared" si="1"/>
        <v>80000</v>
      </c>
      <c r="J26" s="3"/>
      <c r="K26" s="296"/>
      <c r="L26" s="296"/>
      <c r="M26" s="296"/>
      <c r="N26" s="7"/>
      <c r="O26" s="297"/>
      <c r="P26" s="297"/>
      <c r="Q26" s="297"/>
      <c r="U26" s="1"/>
    </row>
    <row r="27" spans="1:21" ht="15.75">
      <c r="A27" s="233">
        <v>19</v>
      </c>
      <c r="B27" s="17" t="s">
        <v>41</v>
      </c>
      <c r="C27" s="298">
        <v>4002215003226</v>
      </c>
      <c r="D27" s="305">
        <f t="shared" si="0"/>
        <v>6</v>
      </c>
      <c r="E27" s="16">
        <v>5</v>
      </c>
      <c r="F27" s="16">
        <v>1</v>
      </c>
      <c r="G27" s="16"/>
      <c r="H27" s="15">
        <v>15000</v>
      </c>
      <c r="I27" s="4">
        <f t="shared" si="1"/>
        <v>499500</v>
      </c>
      <c r="J27" s="3"/>
      <c r="K27" s="3"/>
      <c r="L27" s="3"/>
      <c r="M27" s="8"/>
      <c r="U27" s="1"/>
    </row>
    <row r="28" spans="1:21" ht="15.75">
      <c r="A28" s="233">
        <v>20</v>
      </c>
      <c r="B28" s="16" t="s">
        <v>42</v>
      </c>
      <c r="C28" s="294">
        <v>4002215002217</v>
      </c>
      <c r="D28" s="305">
        <f t="shared" si="0"/>
        <v>5</v>
      </c>
      <c r="E28" s="16">
        <v>4</v>
      </c>
      <c r="F28" s="16">
        <v>1</v>
      </c>
      <c r="G28" s="16"/>
      <c r="H28" s="15">
        <v>15000</v>
      </c>
      <c r="I28" s="4">
        <f t="shared" si="1"/>
        <v>419500</v>
      </c>
      <c r="J28" s="3"/>
      <c r="K28" s="3"/>
      <c r="L28" s="3"/>
      <c r="M28" s="8"/>
      <c r="U28" s="1"/>
    </row>
    <row r="29" spans="1:21" ht="15.75">
      <c r="A29" s="233">
        <v>21</v>
      </c>
      <c r="B29" s="4" t="s">
        <v>43</v>
      </c>
      <c r="C29" s="294">
        <v>4002215002150</v>
      </c>
      <c r="D29" s="305">
        <f t="shared" si="0"/>
        <v>6</v>
      </c>
      <c r="E29" s="16">
        <v>5</v>
      </c>
      <c r="F29" s="16">
        <v>1</v>
      </c>
      <c r="G29" s="16"/>
      <c r="H29" s="15">
        <v>15000</v>
      </c>
      <c r="I29" s="4">
        <f t="shared" si="1"/>
        <v>499500</v>
      </c>
      <c r="J29" s="3"/>
      <c r="K29" s="3" t="s">
        <v>12</v>
      </c>
      <c r="L29" s="3" t="s">
        <v>13</v>
      </c>
      <c r="M29" s="8" t="s">
        <v>14</v>
      </c>
      <c r="U29" s="1"/>
    </row>
    <row r="30" spans="1:21" ht="15.75">
      <c r="A30" s="233">
        <v>22</v>
      </c>
      <c r="B30" s="4" t="s">
        <v>44</v>
      </c>
      <c r="C30" s="294">
        <v>4002215002088</v>
      </c>
      <c r="D30" s="305">
        <f t="shared" si="0"/>
        <v>5</v>
      </c>
      <c r="E30" s="16">
        <v>3</v>
      </c>
      <c r="F30" s="16">
        <v>2</v>
      </c>
      <c r="G30" s="16"/>
      <c r="H30" s="15">
        <v>15000</v>
      </c>
      <c r="I30" s="4">
        <f t="shared" si="1"/>
        <v>439000</v>
      </c>
      <c r="J30" s="3"/>
      <c r="K30" s="3"/>
      <c r="L30" s="3"/>
      <c r="M30" s="8"/>
      <c r="U30" s="1"/>
    </row>
    <row r="31" spans="1:21" ht="15.75">
      <c r="A31" s="233">
        <v>23</v>
      </c>
      <c r="B31" s="4" t="s">
        <v>45</v>
      </c>
      <c r="C31" s="294">
        <v>4002215002121</v>
      </c>
      <c r="D31" s="305">
        <f t="shared" si="0"/>
        <v>5</v>
      </c>
      <c r="E31" s="16">
        <v>4</v>
      </c>
      <c r="F31" s="16">
        <v>1</v>
      </c>
      <c r="G31" s="16"/>
      <c r="H31" s="15">
        <v>15000</v>
      </c>
      <c r="I31" s="4">
        <f t="shared" si="1"/>
        <v>419500</v>
      </c>
      <c r="J31" s="3"/>
      <c r="K31" s="3"/>
      <c r="L31" s="3"/>
      <c r="M31" s="8"/>
      <c r="U31" s="1"/>
    </row>
    <row r="32" spans="1:21" ht="15.75">
      <c r="A32" s="233">
        <v>24</v>
      </c>
      <c r="B32" s="4" t="s">
        <v>46</v>
      </c>
      <c r="C32" s="294">
        <v>4002215003731</v>
      </c>
      <c r="D32" s="305">
        <f t="shared" si="0"/>
        <v>5</v>
      </c>
      <c r="E32" s="16">
        <v>4</v>
      </c>
      <c r="F32" s="16">
        <v>1</v>
      </c>
      <c r="G32" s="16"/>
      <c r="H32" s="15">
        <v>15000</v>
      </c>
      <c r="I32" s="4">
        <f t="shared" si="1"/>
        <v>419500</v>
      </c>
      <c r="J32" s="3"/>
      <c r="K32" s="3"/>
      <c r="L32" s="3"/>
      <c r="M32" s="8"/>
      <c r="U32" s="1"/>
    </row>
    <row r="33" spans="1:21" ht="15.75">
      <c r="A33" s="233">
        <v>25</v>
      </c>
      <c r="B33" s="4" t="s">
        <v>47</v>
      </c>
      <c r="C33" s="294">
        <v>4002215002196</v>
      </c>
      <c r="D33" s="305">
        <f t="shared" si="0"/>
        <v>2</v>
      </c>
      <c r="E33" s="16">
        <v>2</v>
      </c>
      <c r="F33" s="16"/>
      <c r="G33" s="16"/>
      <c r="H33" s="15">
        <v>15000</v>
      </c>
      <c r="I33" s="4">
        <f t="shared" si="1"/>
        <v>160000</v>
      </c>
      <c r="J33" s="3"/>
      <c r="K33" s="3"/>
      <c r="L33" s="3"/>
      <c r="M33" s="8"/>
      <c r="U33" s="1"/>
    </row>
    <row r="34" spans="1:21" ht="15.75">
      <c r="A34" s="233">
        <v>26</v>
      </c>
      <c r="B34" s="4" t="s">
        <v>49</v>
      </c>
      <c r="C34" s="294">
        <v>4002215003783</v>
      </c>
      <c r="D34" s="305">
        <f t="shared" si="0"/>
        <v>6</v>
      </c>
      <c r="E34" s="16">
        <v>4</v>
      </c>
      <c r="F34" s="16">
        <v>2</v>
      </c>
      <c r="G34" s="16"/>
      <c r="H34" s="15">
        <v>15000</v>
      </c>
      <c r="I34" s="4">
        <f t="shared" si="1"/>
        <v>519000</v>
      </c>
      <c r="J34" s="178"/>
      <c r="K34" s="178"/>
      <c r="L34" s="178"/>
      <c r="M34" s="179"/>
      <c r="N34" s="180"/>
      <c r="O34" s="172"/>
      <c r="P34" s="172"/>
      <c r="Q34" s="172"/>
      <c r="R34" s="172"/>
      <c r="S34" s="172"/>
      <c r="T34" s="172"/>
      <c r="U34" s="1"/>
    </row>
    <row r="35" spans="1:21" ht="15.75">
      <c r="A35" s="233">
        <v>27</v>
      </c>
      <c r="B35" s="16" t="s">
        <v>50</v>
      </c>
      <c r="C35" s="299">
        <v>4002215020928</v>
      </c>
      <c r="D35" s="306">
        <f t="shared" si="0"/>
        <v>3</v>
      </c>
      <c r="E35" s="16">
        <v>2</v>
      </c>
      <c r="F35" s="16">
        <v>1</v>
      </c>
      <c r="G35" s="16"/>
      <c r="H35" s="181">
        <v>15000</v>
      </c>
      <c r="I35" s="16">
        <f t="shared" si="1"/>
        <v>259500</v>
      </c>
      <c r="J35" s="182"/>
      <c r="K35" s="182"/>
      <c r="L35" s="182"/>
      <c r="M35" s="183"/>
      <c r="N35" s="184"/>
      <c r="O35" s="176"/>
      <c r="P35" s="176"/>
      <c r="Q35" s="176"/>
      <c r="R35" s="176"/>
      <c r="S35" s="176"/>
      <c r="T35" s="176"/>
      <c r="U35" s="177"/>
    </row>
    <row r="36" spans="1:21" ht="15.75">
      <c r="A36" s="233">
        <v>28</v>
      </c>
      <c r="B36" s="4" t="s">
        <v>51</v>
      </c>
      <c r="C36" s="294">
        <v>4002215006486</v>
      </c>
      <c r="D36" s="305">
        <f t="shared" si="0"/>
        <v>7</v>
      </c>
      <c r="E36" s="16">
        <v>5</v>
      </c>
      <c r="F36" s="16">
        <v>2</v>
      </c>
      <c r="G36" s="16"/>
      <c r="H36" s="15">
        <v>15000</v>
      </c>
      <c r="I36" s="4">
        <f t="shared" si="1"/>
        <v>599000</v>
      </c>
      <c r="J36" s="3"/>
      <c r="K36" s="3"/>
      <c r="L36" s="3"/>
      <c r="M36" s="8"/>
      <c r="U36" s="1"/>
    </row>
    <row r="37" spans="1:21" ht="15.75">
      <c r="A37" s="233">
        <v>29</v>
      </c>
      <c r="B37" s="4" t="s">
        <v>52</v>
      </c>
      <c r="C37" s="294">
        <v>4002215022237</v>
      </c>
      <c r="D37" s="305">
        <f t="shared" si="0"/>
        <v>6</v>
      </c>
      <c r="E37" s="16">
        <v>4</v>
      </c>
      <c r="F37" s="16">
        <v>2</v>
      </c>
      <c r="G37" s="16"/>
      <c r="H37" s="15">
        <v>15000</v>
      </c>
      <c r="I37" s="4">
        <f t="shared" si="1"/>
        <v>519000</v>
      </c>
      <c r="J37" s="3"/>
      <c r="K37" s="3"/>
      <c r="L37" s="3"/>
      <c r="M37" s="8"/>
      <c r="U37" s="1"/>
    </row>
    <row r="38" spans="1:21" ht="15.75">
      <c r="A38" s="233">
        <v>30</v>
      </c>
      <c r="B38" s="4" t="s">
        <v>53</v>
      </c>
      <c r="C38" s="299">
        <v>4002215002094</v>
      </c>
      <c r="D38" s="305">
        <f t="shared" si="0"/>
        <v>6</v>
      </c>
      <c r="E38" s="16">
        <v>5</v>
      </c>
      <c r="F38" s="16">
        <v>1</v>
      </c>
      <c r="G38" s="16"/>
      <c r="H38" s="15">
        <v>15000</v>
      </c>
      <c r="I38" s="4">
        <f t="shared" si="1"/>
        <v>499500</v>
      </c>
      <c r="J38" s="3"/>
      <c r="K38" s="3"/>
      <c r="L38" s="3"/>
      <c r="M38" s="8"/>
      <c r="U38" s="1"/>
    </row>
    <row r="39" spans="1:21" ht="15.75">
      <c r="A39" s="233">
        <v>31</v>
      </c>
      <c r="B39" s="4" t="s">
        <v>54</v>
      </c>
      <c r="C39" s="294">
        <v>4002215003646</v>
      </c>
      <c r="D39" s="305">
        <f t="shared" si="0"/>
        <v>4</v>
      </c>
      <c r="E39" s="16">
        <v>2</v>
      </c>
      <c r="F39" s="16">
        <v>2</v>
      </c>
      <c r="G39" s="16"/>
      <c r="H39" s="15">
        <v>15000</v>
      </c>
      <c r="I39" s="4">
        <f t="shared" si="1"/>
        <v>359000</v>
      </c>
      <c r="J39" s="3"/>
      <c r="K39" s="8">
        <v>25000</v>
      </c>
      <c r="L39" s="8">
        <v>32500</v>
      </c>
      <c r="M39" s="8">
        <v>45000</v>
      </c>
      <c r="O39" s="6">
        <v>37500</v>
      </c>
      <c r="P39" s="6">
        <v>48800</v>
      </c>
      <c r="Q39" s="6">
        <v>67500</v>
      </c>
      <c r="U39" s="1"/>
    </row>
    <row r="40" spans="1:21" ht="15.75">
      <c r="A40" s="233">
        <v>32</v>
      </c>
      <c r="B40" s="16" t="s">
        <v>62</v>
      </c>
      <c r="C40" s="294">
        <v>4002215002167</v>
      </c>
      <c r="D40" s="305">
        <f t="shared" si="0"/>
        <v>2</v>
      </c>
      <c r="E40" s="16">
        <v>1</v>
      </c>
      <c r="F40" s="16">
        <v>1</v>
      </c>
      <c r="G40" s="16"/>
      <c r="H40" s="15">
        <v>15000</v>
      </c>
      <c r="I40" s="4">
        <f aca="true" t="shared" si="2" ref="I40:I57">ROUND((E40+F40*1.3+G40*1.8)*65000+H40*D40,-2)</f>
        <v>179500</v>
      </c>
      <c r="J40" s="3"/>
      <c r="K40" s="3"/>
      <c r="L40" s="3"/>
      <c r="M40" s="8"/>
      <c r="U40" s="1"/>
    </row>
    <row r="41" spans="1:21" ht="15.75">
      <c r="A41" s="233">
        <v>33</v>
      </c>
      <c r="B41" s="4" t="s">
        <v>61</v>
      </c>
      <c r="C41" s="294">
        <v>4002215001590</v>
      </c>
      <c r="D41" s="305">
        <f t="shared" si="0"/>
        <v>2</v>
      </c>
      <c r="E41" s="16"/>
      <c r="F41" s="16">
        <v>2</v>
      </c>
      <c r="G41" s="16"/>
      <c r="H41" s="15">
        <v>15000</v>
      </c>
      <c r="I41" s="4">
        <f t="shared" si="2"/>
        <v>199000</v>
      </c>
      <c r="J41" s="3"/>
      <c r="K41" s="3" t="s">
        <v>12</v>
      </c>
      <c r="L41" s="3" t="s">
        <v>13</v>
      </c>
      <c r="M41" s="8" t="s">
        <v>14</v>
      </c>
      <c r="U41" s="1"/>
    </row>
    <row r="42" spans="1:21" ht="15.75">
      <c r="A42" s="233">
        <v>34</v>
      </c>
      <c r="B42" s="4" t="s">
        <v>55</v>
      </c>
      <c r="C42" s="294">
        <v>4002215001952</v>
      </c>
      <c r="D42" s="305">
        <f t="shared" si="0"/>
        <v>4</v>
      </c>
      <c r="E42" s="16">
        <v>4</v>
      </c>
      <c r="F42" s="16"/>
      <c r="G42" s="16"/>
      <c r="H42" s="15">
        <v>15000</v>
      </c>
      <c r="I42" s="4">
        <f t="shared" si="2"/>
        <v>320000</v>
      </c>
      <c r="J42" s="3"/>
      <c r="K42" s="3"/>
      <c r="L42" s="3"/>
      <c r="M42" s="8"/>
      <c r="U42" s="1"/>
    </row>
    <row r="43" spans="1:21" ht="15.75">
      <c r="A43" s="233">
        <v>35</v>
      </c>
      <c r="B43" s="4" t="s">
        <v>56</v>
      </c>
      <c r="C43" s="294">
        <v>4002215001930</v>
      </c>
      <c r="D43" s="305">
        <f t="shared" si="0"/>
        <v>4</v>
      </c>
      <c r="E43" s="16">
        <v>3</v>
      </c>
      <c r="F43" s="16">
        <v>1</v>
      </c>
      <c r="G43" s="16"/>
      <c r="H43" s="15">
        <v>15000</v>
      </c>
      <c r="I43" s="4">
        <f t="shared" si="2"/>
        <v>339500</v>
      </c>
      <c r="J43" s="178"/>
      <c r="K43" s="178"/>
      <c r="L43" s="178"/>
      <c r="M43" s="179"/>
      <c r="N43" s="180"/>
      <c r="O43" s="172"/>
      <c r="P43" s="172"/>
      <c r="Q43" s="172"/>
      <c r="R43" s="172"/>
      <c r="S43" s="172"/>
      <c r="T43" s="172"/>
      <c r="U43" s="1"/>
    </row>
    <row r="44" spans="1:21" ht="15.75">
      <c r="A44" s="233">
        <v>36</v>
      </c>
      <c r="B44" s="16" t="s">
        <v>57</v>
      </c>
      <c r="C44" s="299">
        <v>4002215001640</v>
      </c>
      <c r="D44" s="306">
        <f t="shared" si="0"/>
        <v>4</v>
      </c>
      <c r="E44" s="16">
        <v>3</v>
      </c>
      <c r="F44" s="16">
        <v>1</v>
      </c>
      <c r="G44" s="16"/>
      <c r="H44" s="181">
        <v>15000</v>
      </c>
      <c r="I44" s="16">
        <f t="shared" si="2"/>
        <v>339500</v>
      </c>
      <c r="J44" s="182"/>
      <c r="K44" s="182"/>
      <c r="L44" s="182"/>
      <c r="M44" s="183"/>
      <c r="N44" s="184"/>
      <c r="O44" s="176"/>
      <c r="P44" s="176"/>
      <c r="Q44" s="176"/>
      <c r="R44" s="176"/>
      <c r="S44" s="176"/>
      <c r="T44" s="176"/>
      <c r="U44" s="177"/>
    </row>
    <row r="45" spans="1:21" ht="15.75">
      <c r="A45" s="233">
        <v>37</v>
      </c>
      <c r="B45" s="4" t="s">
        <v>58</v>
      </c>
      <c r="C45" s="294">
        <v>4002215001584</v>
      </c>
      <c r="D45" s="305">
        <f t="shared" si="0"/>
        <v>5</v>
      </c>
      <c r="E45" s="16">
        <v>4</v>
      </c>
      <c r="F45" s="16">
        <v>1</v>
      </c>
      <c r="G45" s="16"/>
      <c r="H45" s="15">
        <v>15000</v>
      </c>
      <c r="I45" s="4">
        <f t="shared" si="2"/>
        <v>419500</v>
      </c>
      <c r="J45" s="3"/>
      <c r="K45" s="3"/>
      <c r="L45" s="3"/>
      <c r="M45" s="8"/>
      <c r="U45" s="1"/>
    </row>
    <row r="46" spans="1:21" ht="15.75">
      <c r="A46" s="233">
        <v>38</v>
      </c>
      <c r="B46" s="4" t="s">
        <v>66</v>
      </c>
      <c r="C46" s="294">
        <v>4002215002200</v>
      </c>
      <c r="D46" s="305">
        <f t="shared" si="0"/>
        <v>5</v>
      </c>
      <c r="E46" s="16">
        <v>3</v>
      </c>
      <c r="F46" s="16">
        <v>2</v>
      </c>
      <c r="G46" s="16"/>
      <c r="H46" s="15">
        <v>15000</v>
      </c>
      <c r="I46" s="4">
        <f t="shared" si="2"/>
        <v>439000</v>
      </c>
      <c r="J46" s="3"/>
      <c r="K46" s="3"/>
      <c r="L46" s="3"/>
      <c r="M46" s="8"/>
      <c r="U46" s="1"/>
    </row>
    <row r="47" spans="1:21" ht="15.75">
      <c r="A47" s="233">
        <v>39</v>
      </c>
      <c r="B47" s="4" t="s">
        <v>228</v>
      </c>
      <c r="C47" s="294">
        <v>4002215020911</v>
      </c>
      <c r="D47" s="305">
        <f t="shared" si="0"/>
        <v>5</v>
      </c>
      <c r="E47" s="16">
        <v>3</v>
      </c>
      <c r="F47" s="16">
        <v>2</v>
      </c>
      <c r="G47" s="16"/>
      <c r="H47" s="15">
        <v>15000</v>
      </c>
      <c r="I47" s="4">
        <f t="shared" si="2"/>
        <v>439000</v>
      </c>
      <c r="J47" s="3"/>
      <c r="K47" s="3"/>
      <c r="L47" s="3"/>
      <c r="M47" s="8"/>
      <c r="U47" s="1"/>
    </row>
    <row r="48" spans="1:21" ht="15.75">
      <c r="A48" s="233">
        <v>40</v>
      </c>
      <c r="B48" s="4" t="s">
        <v>59</v>
      </c>
      <c r="C48" s="294">
        <v>4002215002020</v>
      </c>
      <c r="D48" s="305">
        <f t="shared" si="0"/>
        <v>4</v>
      </c>
      <c r="E48" s="16">
        <v>4</v>
      </c>
      <c r="F48" s="16"/>
      <c r="G48" s="16"/>
      <c r="H48" s="15">
        <v>15000</v>
      </c>
      <c r="I48" s="4">
        <f t="shared" si="2"/>
        <v>320000</v>
      </c>
      <c r="J48" s="3"/>
      <c r="K48" s="3"/>
      <c r="L48" s="3"/>
      <c r="M48" s="8"/>
      <c r="U48" s="1"/>
    </row>
    <row r="49" spans="1:21" ht="15.75">
      <c r="A49" s="233">
        <v>41</v>
      </c>
      <c r="B49" s="4" t="s">
        <v>60</v>
      </c>
      <c r="C49" s="294">
        <v>4002215002065</v>
      </c>
      <c r="D49" s="305">
        <f t="shared" si="0"/>
        <v>4</v>
      </c>
      <c r="E49" s="16">
        <v>3</v>
      </c>
      <c r="F49" s="16">
        <v>1</v>
      </c>
      <c r="G49" s="16"/>
      <c r="H49" s="15">
        <v>15000</v>
      </c>
      <c r="I49" s="4">
        <f t="shared" si="2"/>
        <v>339500</v>
      </c>
      <c r="J49" s="3"/>
      <c r="K49" s="3"/>
      <c r="L49" s="3"/>
      <c r="M49" s="8"/>
      <c r="U49" s="1"/>
    </row>
    <row r="50" spans="1:21" ht="15.75">
      <c r="A50" s="233">
        <v>42</v>
      </c>
      <c r="B50" s="4" t="s">
        <v>63</v>
      </c>
      <c r="C50" s="294">
        <v>4002215002115</v>
      </c>
      <c r="D50" s="305">
        <f t="shared" si="0"/>
        <v>6</v>
      </c>
      <c r="E50" s="16">
        <v>5</v>
      </c>
      <c r="F50" s="16">
        <v>1</v>
      </c>
      <c r="G50" s="16"/>
      <c r="H50" s="15">
        <v>15000</v>
      </c>
      <c r="I50" s="4">
        <f t="shared" si="2"/>
        <v>499500</v>
      </c>
      <c r="J50" s="3"/>
      <c r="K50" s="3" t="s">
        <v>12</v>
      </c>
      <c r="L50" s="3" t="s">
        <v>13</v>
      </c>
      <c r="M50" s="8" t="s">
        <v>14</v>
      </c>
      <c r="U50" s="1"/>
    </row>
    <row r="51" spans="1:21" ht="15.75">
      <c r="A51" s="233">
        <v>43</v>
      </c>
      <c r="B51" s="4" t="s">
        <v>64</v>
      </c>
      <c r="C51" s="294">
        <v>4002215002109</v>
      </c>
      <c r="D51" s="305">
        <f t="shared" si="0"/>
        <v>5</v>
      </c>
      <c r="E51" s="16">
        <v>3</v>
      </c>
      <c r="F51" s="16">
        <v>2</v>
      </c>
      <c r="G51" s="16"/>
      <c r="H51" s="15">
        <v>15000</v>
      </c>
      <c r="I51" s="4">
        <f t="shared" si="2"/>
        <v>439000</v>
      </c>
      <c r="J51" s="3"/>
      <c r="K51" s="3"/>
      <c r="L51" s="3"/>
      <c r="M51" s="8"/>
      <c r="U51" s="1"/>
    </row>
    <row r="52" spans="1:21" ht="15.75">
      <c r="A52" s="233">
        <v>44</v>
      </c>
      <c r="B52" s="4" t="s">
        <v>65</v>
      </c>
      <c r="C52" s="294">
        <v>4002215003941</v>
      </c>
      <c r="D52" s="305">
        <f t="shared" si="0"/>
        <v>5</v>
      </c>
      <c r="E52" s="16">
        <v>4</v>
      </c>
      <c r="F52" s="16">
        <v>1</v>
      </c>
      <c r="G52" s="16"/>
      <c r="H52" s="15">
        <v>15000</v>
      </c>
      <c r="I52" s="4">
        <f t="shared" si="2"/>
        <v>419500</v>
      </c>
      <c r="J52" s="3"/>
      <c r="K52" s="3"/>
      <c r="L52" s="3"/>
      <c r="M52" s="8"/>
      <c r="U52" s="1"/>
    </row>
    <row r="53" spans="1:21" ht="15.75">
      <c r="A53" s="233">
        <v>45</v>
      </c>
      <c r="B53" s="4" t="s">
        <v>68</v>
      </c>
      <c r="C53" s="294">
        <v>4002215002071</v>
      </c>
      <c r="D53" s="305">
        <f t="shared" si="0"/>
        <v>5</v>
      </c>
      <c r="E53" s="16">
        <v>4</v>
      </c>
      <c r="F53" s="16">
        <v>1</v>
      </c>
      <c r="G53" s="16"/>
      <c r="H53" s="15">
        <v>15000</v>
      </c>
      <c r="I53" s="4">
        <f t="shared" si="2"/>
        <v>419500</v>
      </c>
      <c r="J53" s="3"/>
      <c r="K53" s="3"/>
      <c r="L53" s="3"/>
      <c r="M53" s="8"/>
      <c r="U53" s="1"/>
    </row>
    <row r="54" spans="1:21" ht="15.75">
      <c r="A54" s="233">
        <v>46</v>
      </c>
      <c r="B54" s="4" t="s">
        <v>70</v>
      </c>
      <c r="C54" s="294">
        <v>4002215003118</v>
      </c>
      <c r="D54" s="305">
        <f>E54+F54+G54</f>
        <v>6</v>
      </c>
      <c r="E54" s="16">
        <v>3</v>
      </c>
      <c r="F54" s="16">
        <v>3</v>
      </c>
      <c r="G54" s="16"/>
      <c r="H54" s="15">
        <v>15000</v>
      </c>
      <c r="I54" s="4">
        <f t="shared" si="2"/>
        <v>538500</v>
      </c>
      <c r="J54" s="3"/>
      <c r="K54" s="3" t="s">
        <v>12</v>
      </c>
      <c r="L54" s="3" t="s">
        <v>13</v>
      </c>
      <c r="M54" s="8" t="s">
        <v>14</v>
      </c>
      <c r="U54" s="1"/>
    </row>
    <row r="55" spans="1:21" ht="15.75">
      <c r="A55" s="233">
        <v>47</v>
      </c>
      <c r="B55" s="4" t="s">
        <v>71</v>
      </c>
      <c r="C55" s="294">
        <v>4002215002325</v>
      </c>
      <c r="D55" s="305">
        <f>E55+F55+G55</f>
        <v>8</v>
      </c>
      <c r="E55" s="16">
        <v>7</v>
      </c>
      <c r="F55" s="16">
        <v>1</v>
      </c>
      <c r="G55" s="16"/>
      <c r="H55" s="15">
        <v>15000</v>
      </c>
      <c r="I55" s="4">
        <f t="shared" si="2"/>
        <v>659500</v>
      </c>
      <c r="J55" s="3"/>
      <c r="K55" s="3"/>
      <c r="L55" s="3"/>
      <c r="M55" s="8"/>
      <c r="U55" s="1"/>
    </row>
    <row r="56" spans="1:21" ht="15.75">
      <c r="A56" s="233">
        <v>48</v>
      </c>
      <c r="B56" s="4" t="s">
        <v>81</v>
      </c>
      <c r="C56" s="294">
        <v>4002215029531</v>
      </c>
      <c r="D56" s="305">
        <f>E56+F56+G56</f>
        <v>8</v>
      </c>
      <c r="E56" s="16">
        <v>5</v>
      </c>
      <c r="F56" s="16">
        <v>3</v>
      </c>
      <c r="G56" s="16"/>
      <c r="H56" s="15">
        <v>15000</v>
      </c>
      <c r="I56" s="4">
        <f t="shared" si="2"/>
        <v>698500</v>
      </c>
      <c r="J56" s="3"/>
      <c r="K56" s="3"/>
      <c r="L56" s="3"/>
      <c r="M56" s="8"/>
      <c r="U56" s="1"/>
    </row>
    <row r="57" spans="1:21" ht="15.75">
      <c r="A57" s="233">
        <v>49</v>
      </c>
      <c r="B57" s="4" t="s">
        <v>83</v>
      </c>
      <c r="C57" s="294">
        <v>4002215006507</v>
      </c>
      <c r="D57" s="305">
        <f>E57+F57+G57</f>
        <v>8</v>
      </c>
      <c r="E57" s="16">
        <v>7</v>
      </c>
      <c r="F57" s="16">
        <v>1</v>
      </c>
      <c r="G57" s="16"/>
      <c r="H57" s="15">
        <v>15000</v>
      </c>
      <c r="I57" s="4">
        <f t="shared" si="2"/>
        <v>659500</v>
      </c>
      <c r="J57" s="3"/>
      <c r="K57" s="3"/>
      <c r="L57" s="3"/>
      <c r="M57" s="8"/>
      <c r="U57" s="1"/>
    </row>
    <row r="58" spans="1:21" ht="15.75">
      <c r="A58" s="233">
        <v>50</v>
      </c>
      <c r="B58" s="16" t="s">
        <v>78</v>
      </c>
      <c r="C58" s="294">
        <v>4002215001322</v>
      </c>
      <c r="D58" s="305">
        <f aca="true" t="shared" si="3" ref="D58:D63">E58+F58+G58</f>
        <v>5</v>
      </c>
      <c r="E58" s="16">
        <v>3</v>
      </c>
      <c r="F58" s="16">
        <v>2</v>
      </c>
      <c r="G58" s="16"/>
      <c r="H58" s="15">
        <v>15000</v>
      </c>
      <c r="I58" s="4">
        <f aca="true" t="shared" si="4" ref="I58:I63">ROUND((E58+F58*1.3+G58*1.8)*65000+H58*D58,-2)</f>
        <v>439000</v>
      </c>
      <c r="J58" s="3"/>
      <c r="K58" s="3"/>
      <c r="L58" s="3"/>
      <c r="M58" s="8"/>
      <c r="U58" s="1"/>
    </row>
    <row r="59" spans="1:21" ht="15.75">
      <c r="A59" s="233">
        <v>51</v>
      </c>
      <c r="B59" s="4" t="s">
        <v>74</v>
      </c>
      <c r="C59" s="294">
        <v>4002215001339</v>
      </c>
      <c r="D59" s="305">
        <f t="shared" si="3"/>
        <v>4</v>
      </c>
      <c r="E59" s="16">
        <v>3</v>
      </c>
      <c r="F59" s="16">
        <v>1</v>
      </c>
      <c r="G59" s="16"/>
      <c r="H59" s="15">
        <v>15000</v>
      </c>
      <c r="I59" s="4">
        <f t="shared" si="4"/>
        <v>339500</v>
      </c>
      <c r="J59" s="3"/>
      <c r="K59" s="3" t="s">
        <v>12</v>
      </c>
      <c r="L59" s="3" t="s">
        <v>13</v>
      </c>
      <c r="M59" s="8" t="s">
        <v>14</v>
      </c>
      <c r="U59" s="1"/>
    </row>
    <row r="60" spans="1:21" ht="15.75">
      <c r="A60" s="233">
        <v>52</v>
      </c>
      <c r="B60" s="4" t="s">
        <v>75</v>
      </c>
      <c r="C60" s="294">
        <v>4002215002144</v>
      </c>
      <c r="D60" s="305">
        <f t="shared" si="3"/>
        <v>5</v>
      </c>
      <c r="E60" s="16">
        <v>4</v>
      </c>
      <c r="F60" s="16">
        <v>1</v>
      </c>
      <c r="G60" s="16"/>
      <c r="H60" s="15">
        <v>15000</v>
      </c>
      <c r="I60" s="4">
        <f t="shared" si="4"/>
        <v>419500</v>
      </c>
      <c r="J60" s="3"/>
      <c r="K60" s="3"/>
      <c r="L60" s="3"/>
      <c r="M60" s="8"/>
      <c r="U60" s="1"/>
    </row>
    <row r="61" spans="1:21" ht="15.75">
      <c r="A61" s="233">
        <v>53</v>
      </c>
      <c r="B61" s="4" t="s">
        <v>76</v>
      </c>
      <c r="C61" s="294">
        <v>4002215001532</v>
      </c>
      <c r="D61" s="305">
        <f t="shared" si="3"/>
        <v>5</v>
      </c>
      <c r="E61" s="16">
        <v>5</v>
      </c>
      <c r="F61" s="16"/>
      <c r="G61" s="16"/>
      <c r="H61" s="15">
        <v>15000</v>
      </c>
      <c r="I61" s="4">
        <f t="shared" si="4"/>
        <v>400000</v>
      </c>
      <c r="J61" s="3"/>
      <c r="K61" s="3"/>
      <c r="L61" s="3"/>
      <c r="M61" s="8"/>
      <c r="U61" s="1"/>
    </row>
    <row r="62" spans="1:21" ht="15.75">
      <c r="A62" s="233">
        <v>54</v>
      </c>
      <c r="B62" s="4" t="s">
        <v>77</v>
      </c>
      <c r="C62" s="294">
        <v>4002215001896</v>
      </c>
      <c r="D62" s="305">
        <f t="shared" si="3"/>
        <v>5</v>
      </c>
      <c r="E62" s="16">
        <v>3</v>
      </c>
      <c r="F62" s="16">
        <v>2</v>
      </c>
      <c r="G62" s="16"/>
      <c r="H62" s="15">
        <v>15000</v>
      </c>
      <c r="I62" s="4">
        <f t="shared" si="4"/>
        <v>439000</v>
      </c>
      <c r="J62" s="3"/>
      <c r="K62" s="3"/>
      <c r="L62" s="3"/>
      <c r="M62" s="8"/>
      <c r="U62" s="1"/>
    </row>
    <row r="63" spans="1:21" ht="15.75">
      <c r="A63" s="233">
        <v>55</v>
      </c>
      <c r="B63" s="18" t="s">
        <v>79</v>
      </c>
      <c r="C63" s="294">
        <v>4002215001634</v>
      </c>
      <c r="D63" s="305">
        <f t="shared" si="3"/>
        <v>6</v>
      </c>
      <c r="E63" s="26">
        <v>4</v>
      </c>
      <c r="F63" s="26">
        <v>2</v>
      </c>
      <c r="G63" s="26"/>
      <c r="H63" s="26">
        <v>15000</v>
      </c>
      <c r="I63" s="4">
        <f t="shared" si="4"/>
        <v>519000</v>
      </c>
      <c r="J63" s="3"/>
      <c r="K63" s="3"/>
      <c r="L63" s="3"/>
      <c r="M63" s="8"/>
      <c r="U63" s="1"/>
    </row>
    <row r="64" spans="1:21" ht="16.5">
      <c r="A64" s="233">
        <v>56</v>
      </c>
      <c r="B64" s="28" t="s">
        <v>90</v>
      </c>
      <c r="C64" s="118">
        <v>4002215001850</v>
      </c>
      <c r="D64" s="307">
        <f aca="true" t="shared" si="5" ref="D64:D69">E64+F64+G64</f>
        <v>4</v>
      </c>
      <c r="E64" s="29">
        <v>4</v>
      </c>
      <c r="F64" s="29"/>
      <c r="G64" s="29"/>
      <c r="H64" s="30">
        <v>15000</v>
      </c>
      <c r="I64" s="4">
        <f>ROUND((E64*1.5+F64*1.3*1.5+G64*1.8*1.5)*65000+H64*D64,-2)</f>
        <v>450000</v>
      </c>
      <c r="J64" s="3"/>
      <c r="K64" s="3"/>
      <c r="L64" s="3"/>
      <c r="M64" s="8"/>
      <c r="U64" s="1"/>
    </row>
    <row r="65" spans="1:21" ht="16.5">
      <c r="A65" s="233">
        <v>57</v>
      </c>
      <c r="B65" s="28" t="s">
        <v>85</v>
      </c>
      <c r="C65" s="118">
        <v>4002215002036</v>
      </c>
      <c r="D65" s="307">
        <f t="shared" si="5"/>
        <v>6</v>
      </c>
      <c r="E65" s="29">
        <v>4</v>
      </c>
      <c r="F65" s="29">
        <v>2</v>
      </c>
      <c r="G65" s="29"/>
      <c r="H65" s="30">
        <v>15000</v>
      </c>
      <c r="I65" s="4">
        <f>ROUND((E65*1.5+F65*1.3*1.5+G65*1.8*1.5)*65000+H65*D65,-2)</f>
        <v>733500</v>
      </c>
      <c r="J65" s="3"/>
      <c r="K65" s="3"/>
      <c r="L65" s="3"/>
      <c r="M65" s="8"/>
      <c r="U65" s="1"/>
    </row>
    <row r="66" spans="1:21" ht="16.5">
      <c r="A66" s="233">
        <v>58</v>
      </c>
      <c r="B66" s="28" t="s">
        <v>86</v>
      </c>
      <c r="C66" s="118">
        <v>4002215001981</v>
      </c>
      <c r="D66" s="307">
        <f t="shared" si="5"/>
        <v>7</v>
      </c>
      <c r="E66" s="32">
        <v>5</v>
      </c>
      <c r="F66" s="32">
        <v>2</v>
      </c>
      <c r="G66" s="32"/>
      <c r="H66" s="30">
        <v>15000</v>
      </c>
      <c r="I66" s="4">
        <f>ROUND((E66*1.5+F66*1.3*1.5+G66*1.8*1.5)*65000+H66*D66,-2)</f>
        <v>846000</v>
      </c>
      <c r="J66" s="3"/>
      <c r="K66" s="3"/>
      <c r="L66" s="3"/>
      <c r="M66" s="8"/>
      <c r="U66" s="1"/>
    </row>
    <row r="67" spans="1:21" ht="16.5">
      <c r="A67" s="233">
        <v>59</v>
      </c>
      <c r="B67" s="28" t="s">
        <v>88</v>
      </c>
      <c r="C67" s="118">
        <v>4002215001923</v>
      </c>
      <c r="D67" s="307">
        <f t="shared" si="5"/>
        <v>6</v>
      </c>
      <c r="E67" s="32">
        <v>5</v>
      </c>
      <c r="F67" s="32">
        <v>1</v>
      </c>
      <c r="G67" s="32"/>
      <c r="H67" s="30">
        <v>15000</v>
      </c>
      <c r="I67" s="4">
        <f>ROUND((E67*1.5+F67*1.3*1.5+G67*1.8*1.5)*65000+H67*D67,-2)</f>
        <v>704300</v>
      </c>
      <c r="J67" s="3"/>
      <c r="K67" s="3"/>
      <c r="L67" s="3"/>
      <c r="M67" s="8"/>
      <c r="U67" s="1"/>
    </row>
    <row r="68" spans="1:21" ht="16.5">
      <c r="A68" s="233">
        <v>60</v>
      </c>
      <c r="B68" s="28" t="s">
        <v>89</v>
      </c>
      <c r="C68" s="118">
        <v>4002215022214</v>
      </c>
      <c r="D68" s="307">
        <f t="shared" si="5"/>
        <v>6</v>
      </c>
      <c r="E68" s="32">
        <v>4</v>
      </c>
      <c r="F68" s="32">
        <v>2</v>
      </c>
      <c r="G68" s="32"/>
      <c r="H68" s="30">
        <v>15000</v>
      </c>
      <c r="I68" s="4">
        <f>ROUND((E68*1.5+F68*1.3*1.5+G68*1.8*1.5)*65000+H68*D68,-2)</f>
        <v>733500</v>
      </c>
      <c r="J68" s="3"/>
      <c r="K68" s="3"/>
      <c r="L68" s="3"/>
      <c r="M68" s="8"/>
      <c r="U68" s="1"/>
    </row>
    <row r="69" spans="1:21" ht="16.5">
      <c r="A69" s="233">
        <v>61</v>
      </c>
      <c r="B69" s="28" t="s">
        <v>95</v>
      </c>
      <c r="C69" s="118">
        <v>4002215006513</v>
      </c>
      <c r="D69" s="307">
        <f t="shared" si="5"/>
        <v>1</v>
      </c>
      <c r="E69" s="32"/>
      <c r="F69" s="32">
        <v>1</v>
      </c>
      <c r="G69" s="32"/>
      <c r="H69" s="30">
        <v>15000</v>
      </c>
      <c r="I69" s="4">
        <f>ROUND((E69*1.5+F69*1.3*1.5+G69*1.8*1.5)*65000+H69*D69+508500,-2)</f>
        <v>650300</v>
      </c>
      <c r="J69" s="3"/>
      <c r="K69" s="3"/>
      <c r="L69" s="3"/>
      <c r="M69" s="8"/>
      <c r="U69" s="1"/>
    </row>
    <row r="70" spans="1:21" ht="16.5">
      <c r="A70" s="233">
        <v>62</v>
      </c>
      <c r="B70" s="28" t="s">
        <v>91</v>
      </c>
      <c r="C70" s="118">
        <v>4002215001838</v>
      </c>
      <c r="D70" s="307">
        <f>E70+F70+G70</f>
        <v>4</v>
      </c>
      <c r="E70" s="29">
        <v>4</v>
      </c>
      <c r="F70" s="29"/>
      <c r="G70" s="29"/>
      <c r="H70" s="30">
        <v>15000</v>
      </c>
      <c r="I70" s="4">
        <f>ROUND((E70*1.5+F70*1.3*1.5+G70*1.8*1.5)*65000+H70*D70,-2)</f>
        <v>450000</v>
      </c>
      <c r="J70" s="3"/>
      <c r="K70" s="3"/>
      <c r="L70" s="3"/>
      <c r="M70" s="8"/>
      <c r="U70" s="1"/>
    </row>
    <row r="71" spans="1:21" ht="16.5">
      <c r="A71" s="233">
        <v>63</v>
      </c>
      <c r="B71" s="28" t="s">
        <v>92</v>
      </c>
      <c r="C71" s="118">
        <v>4002215002319</v>
      </c>
      <c r="D71" s="307">
        <f aca="true" t="shared" si="6" ref="D71:D81">E71+F71+G71</f>
        <v>5</v>
      </c>
      <c r="E71" s="29">
        <v>4</v>
      </c>
      <c r="F71" s="29">
        <v>1</v>
      </c>
      <c r="G71" s="29"/>
      <c r="H71" s="30">
        <v>15000</v>
      </c>
      <c r="I71" s="4">
        <f aca="true" t="shared" si="7" ref="I71:I82">ROUND((E71*1.5+F71*1.3*1.5+G71*1.8*1.5)*65000+H71*D71,-2)</f>
        <v>591800</v>
      </c>
      <c r="J71" s="3"/>
      <c r="K71" s="3"/>
      <c r="L71" s="3"/>
      <c r="M71" s="8"/>
      <c r="U71" s="1"/>
    </row>
    <row r="72" spans="1:21" ht="16.5">
      <c r="A72" s="233">
        <v>64</v>
      </c>
      <c r="B72" s="28" t="s">
        <v>93</v>
      </c>
      <c r="C72" s="118">
        <v>4002215001809</v>
      </c>
      <c r="D72" s="307">
        <f t="shared" si="6"/>
        <v>4</v>
      </c>
      <c r="E72" s="29">
        <v>4</v>
      </c>
      <c r="F72" s="29"/>
      <c r="G72" s="29"/>
      <c r="H72" s="30">
        <v>15000</v>
      </c>
      <c r="I72" s="4">
        <f t="shared" si="7"/>
        <v>450000</v>
      </c>
      <c r="J72" s="3"/>
      <c r="K72" s="3"/>
      <c r="L72" s="3"/>
      <c r="M72" s="8"/>
      <c r="U72" s="1"/>
    </row>
    <row r="73" spans="1:21" ht="16.5">
      <c r="A73" s="233">
        <v>65</v>
      </c>
      <c r="B73" s="28" t="s">
        <v>94</v>
      </c>
      <c r="C73" s="118">
        <v>4002215001815</v>
      </c>
      <c r="D73" s="307">
        <f t="shared" si="6"/>
        <v>3</v>
      </c>
      <c r="E73" s="29">
        <v>2</v>
      </c>
      <c r="F73" s="29">
        <v>1</v>
      </c>
      <c r="G73" s="29"/>
      <c r="H73" s="30">
        <v>15000</v>
      </c>
      <c r="I73" s="4">
        <f t="shared" si="7"/>
        <v>366800</v>
      </c>
      <c r="J73" s="3"/>
      <c r="K73" s="3"/>
      <c r="L73" s="3"/>
      <c r="M73" s="8"/>
      <c r="U73" s="1"/>
    </row>
    <row r="74" spans="1:21" ht="16.5">
      <c r="A74" s="233">
        <v>66</v>
      </c>
      <c r="B74" s="28" t="s">
        <v>96</v>
      </c>
      <c r="C74" s="118">
        <v>4002215028387</v>
      </c>
      <c r="D74" s="307">
        <f t="shared" si="6"/>
        <v>5</v>
      </c>
      <c r="E74" s="29">
        <v>4</v>
      </c>
      <c r="F74" s="29">
        <v>1</v>
      </c>
      <c r="G74" s="29"/>
      <c r="H74" s="30">
        <v>15000</v>
      </c>
      <c r="I74" s="4">
        <f t="shared" si="7"/>
        <v>591800</v>
      </c>
      <c r="J74" s="3"/>
      <c r="K74" s="3"/>
      <c r="L74" s="3"/>
      <c r="M74" s="8"/>
      <c r="U74" s="1"/>
    </row>
    <row r="75" spans="1:21" ht="16.5">
      <c r="A75" s="233">
        <v>67</v>
      </c>
      <c r="B75" s="28" t="s">
        <v>104</v>
      </c>
      <c r="C75" s="118">
        <v>4002215003833</v>
      </c>
      <c r="D75" s="307">
        <f t="shared" si="6"/>
        <v>5</v>
      </c>
      <c r="E75" s="29">
        <v>3</v>
      </c>
      <c r="F75" s="29">
        <v>2</v>
      </c>
      <c r="G75" s="29"/>
      <c r="H75" s="30">
        <v>15000</v>
      </c>
      <c r="I75" s="4">
        <f t="shared" si="7"/>
        <v>621000</v>
      </c>
      <c r="J75" s="3"/>
      <c r="K75" s="3"/>
      <c r="L75" s="3"/>
      <c r="M75" s="8"/>
      <c r="U75" s="1"/>
    </row>
    <row r="76" spans="1:21" ht="16.5">
      <c r="A76" s="233">
        <v>68</v>
      </c>
      <c r="B76" s="28" t="s">
        <v>97</v>
      </c>
      <c r="C76" s="118">
        <v>4002215022193</v>
      </c>
      <c r="D76" s="307">
        <f t="shared" si="6"/>
        <v>5</v>
      </c>
      <c r="E76" s="29">
        <v>4</v>
      </c>
      <c r="F76" s="29">
        <v>1</v>
      </c>
      <c r="G76" s="29"/>
      <c r="H76" s="30">
        <v>15000</v>
      </c>
      <c r="I76" s="4">
        <f t="shared" si="7"/>
        <v>591800</v>
      </c>
      <c r="J76" s="3"/>
      <c r="K76" s="3"/>
      <c r="L76" s="3"/>
      <c r="M76" s="8"/>
      <c r="U76" s="1"/>
    </row>
    <row r="77" spans="1:21" ht="16.5">
      <c r="A77" s="233">
        <v>69</v>
      </c>
      <c r="B77" s="28" t="s">
        <v>98</v>
      </c>
      <c r="C77" s="118">
        <v>4002215011520</v>
      </c>
      <c r="D77" s="307">
        <f t="shared" si="6"/>
        <v>6</v>
      </c>
      <c r="E77" s="29">
        <v>5</v>
      </c>
      <c r="F77" s="29">
        <v>1</v>
      </c>
      <c r="G77" s="29"/>
      <c r="H77" s="30">
        <v>15000</v>
      </c>
      <c r="I77" s="4">
        <f t="shared" si="7"/>
        <v>704300</v>
      </c>
      <c r="J77" s="3"/>
      <c r="K77" s="3"/>
      <c r="L77" s="3"/>
      <c r="M77" s="8"/>
      <c r="U77" s="1"/>
    </row>
    <row r="78" spans="1:21" ht="16.5">
      <c r="A78" s="233">
        <v>70</v>
      </c>
      <c r="B78" s="28" t="s">
        <v>99</v>
      </c>
      <c r="C78" s="118">
        <v>4002215003630</v>
      </c>
      <c r="D78" s="307">
        <f t="shared" si="6"/>
        <v>4</v>
      </c>
      <c r="E78" s="29"/>
      <c r="F78" s="29">
        <v>4</v>
      </c>
      <c r="G78" s="29"/>
      <c r="H78" s="30">
        <v>15000</v>
      </c>
      <c r="I78" s="4">
        <f t="shared" si="7"/>
        <v>567000</v>
      </c>
      <c r="J78" s="3"/>
      <c r="K78" s="3"/>
      <c r="L78" s="3"/>
      <c r="M78" s="8"/>
      <c r="U78" s="1"/>
    </row>
    <row r="79" spans="1:21" ht="16.5">
      <c r="A79" s="233">
        <v>71</v>
      </c>
      <c r="B79" s="28" t="s">
        <v>100</v>
      </c>
      <c r="C79" s="118">
        <v>4002215002910</v>
      </c>
      <c r="D79" s="307">
        <f t="shared" si="6"/>
        <v>3</v>
      </c>
      <c r="E79" s="29">
        <v>3</v>
      </c>
      <c r="F79" s="29"/>
      <c r="G79" s="29"/>
      <c r="H79" s="30">
        <v>15000</v>
      </c>
      <c r="I79" s="4">
        <f t="shared" si="7"/>
        <v>337500</v>
      </c>
      <c r="J79" s="3"/>
      <c r="K79" s="3"/>
      <c r="L79" s="3"/>
      <c r="M79" s="8"/>
      <c r="U79" s="1"/>
    </row>
    <row r="80" spans="1:21" ht="16.5">
      <c r="A80" s="233">
        <v>72</v>
      </c>
      <c r="B80" s="28" t="s">
        <v>102</v>
      </c>
      <c r="C80" s="118">
        <v>4002215001821</v>
      </c>
      <c r="D80" s="307">
        <f>E80+F80+G80</f>
        <v>4</v>
      </c>
      <c r="E80" s="32">
        <v>3</v>
      </c>
      <c r="F80" s="32">
        <v>1</v>
      </c>
      <c r="G80" s="32"/>
      <c r="H80" s="30">
        <v>15000</v>
      </c>
      <c r="I80" s="4">
        <f t="shared" si="7"/>
        <v>479300</v>
      </c>
      <c r="J80" s="3"/>
      <c r="K80" s="3"/>
      <c r="L80" s="3"/>
      <c r="M80" s="8"/>
      <c r="U80" s="1"/>
    </row>
    <row r="81" spans="1:21" ht="16.5">
      <c r="A81" s="233">
        <v>73</v>
      </c>
      <c r="B81" s="28" t="s">
        <v>101</v>
      </c>
      <c r="C81" s="118">
        <v>4002215022220</v>
      </c>
      <c r="D81" s="307">
        <f t="shared" si="6"/>
        <v>5</v>
      </c>
      <c r="E81" s="32">
        <v>4</v>
      </c>
      <c r="F81" s="32">
        <v>1</v>
      </c>
      <c r="G81" s="32"/>
      <c r="H81" s="30">
        <v>15000</v>
      </c>
      <c r="I81" s="4">
        <f t="shared" si="7"/>
        <v>591800</v>
      </c>
      <c r="J81" s="3"/>
      <c r="K81" s="3"/>
      <c r="L81" s="3"/>
      <c r="M81" s="8"/>
      <c r="U81" s="1"/>
    </row>
    <row r="82" spans="1:21" ht="17.25" thickBot="1">
      <c r="A82" s="233">
        <v>74</v>
      </c>
      <c r="B82" s="28" t="s">
        <v>103</v>
      </c>
      <c r="C82" s="118">
        <v>4002215002383</v>
      </c>
      <c r="D82" s="307">
        <f>E82+F82+G82</f>
        <v>3</v>
      </c>
      <c r="E82" s="32">
        <v>2</v>
      </c>
      <c r="F82" s="32">
        <v>1</v>
      </c>
      <c r="G82" s="32"/>
      <c r="H82" s="30">
        <v>15000</v>
      </c>
      <c r="I82" s="4">
        <f t="shared" si="7"/>
        <v>366800</v>
      </c>
      <c r="J82" s="3"/>
      <c r="K82" s="3"/>
      <c r="L82" s="3"/>
      <c r="M82" s="8"/>
      <c r="U82" s="1"/>
    </row>
    <row r="83" spans="1:21" ht="16.5">
      <c r="A83" s="233">
        <v>75</v>
      </c>
      <c r="B83" s="45" t="s">
        <v>112</v>
      </c>
      <c r="C83" s="251">
        <v>4002215003199</v>
      </c>
      <c r="D83" s="308">
        <f aca="true" t="shared" si="8" ref="D83:D146">E83+F83+G83</f>
        <v>3</v>
      </c>
      <c r="E83" s="47">
        <v>3</v>
      </c>
      <c r="F83" s="47"/>
      <c r="G83" s="47"/>
      <c r="H83" s="301">
        <v>15000</v>
      </c>
      <c r="I83" s="4">
        <f aca="true" t="shared" si="9" ref="I83:I146">ROUND(E83*25000+F83*25000*1.3+G83*25000*1.8+H83*D83,-2)</f>
        <v>120000</v>
      </c>
      <c r="J83" s="3"/>
      <c r="K83" s="3"/>
      <c r="L83" s="3"/>
      <c r="M83" s="8"/>
      <c r="U83" s="1"/>
    </row>
    <row r="84" spans="1:21" ht="16.5">
      <c r="A84" s="233">
        <v>76</v>
      </c>
      <c r="B84" s="45" t="s">
        <v>113</v>
      </c>
      <c r="C84" s="251">
        <v>4002215003210</v>
      </c>
      <c r="D84" s="308">
        <f t="shared" si="8"/>
        <v>6</v>
      </c>
      <c r="E84" s="51">
        <v>4</v>
      </c>
      <c r="F84" s="51">
        <v>2</v>
      </c>
      <c r="G84" s="51"/>
      <c r="H84" s="47">
        <v>15000</v>
      </c>
      <c r="I84" s="4">
        <f t="shared" si="9"/>
        <v>255000</v>
      </c>
      <c r="J84" s="3"/>
      <c r="K84" s="3"/>
      <c r="L84" s="3"/>
      <c r="M84" s="8"/>
      <c r="U84" s="1"/>
    </row>
    <row r="85" spans="1:21" ht="16.5">
      <c r="A85" s="233">
        <v>77</v>
      </c>
      <c r="B85" s="45" t="s">
        <v>114</v>
      </c>
      <c r="C85" s="251">
        <v>4002215003249</v>
      </c>
      <c r="D85" s="308">
        <f t="shared" si="8"/>
        <v>7</v>
      </c>
      <c r="E85" s="51">
        <v>6</v>
      </c>
      <c r="F85" s="51">
        <v>1</v>
      </c>
      <c r="G85" s="51"/>
      <c r="H85" s="47">
        <v>15000</v>
      </c>
      <c r="I85" s="4">
        <f t="shared" si="9"/>
        <v>287500</v>
      </c>
      <c r="J85" s="3"/>
      <c r="K85" s="3"/>
      <c r="L85" s="3"/>
      <c r="M85" s="8"/>
      <c r="U85" s="1"/>
    </row>
    <row r="86" spans="1:21" ht="16.5">
      <c r="A86" s="233">
        <v>78</v>
      </c>
      <c r="B86" s="45" t="s">
        <v>115</v>
      </c>
      <c r="C86" s="251">
        <v>4002215028341</v>
      </c>
      <c r="D86" s="308">
        <f t="shared" si="8"/>
        <v>6</v>
      </c>
      <c r="E86" s="51">
        <v>5</v>
      </c>
      <c r="F86" s="51">
        <v>1</v>
      </c>
      <c r="G86" s="51"/>
      <c r="H86" s="47">
        <v>15000</v>
      </c>
      <c r="I86" s="4">
        <f t="shared" si="9"/>
        <v>247500</v>
      </c>
      <c r="J86" s="178"/>
      <c r="K86" s="178"/>
      <c r="L86" s="178"/>
      <c r="M86" s="179"/>
      <c r="N86" s="180"/>
      <c r="O86" s="172"/>
      <c r="P86" s="172"/>
      <c r="Q86" s="172"/>
      <c r="R86" s="172"/>
      <c r="S86" s="172"/>
      <c r="T86" s="172"/>
      <c r="U86" s="1"/>
    </row>
    <row r="87" spans="1:21" ht="16.5">
      <c r="A87" s="233">
        <v>79</v>
      </c>
      <c r="B87" s="55" t="s">
        <v>116</v>
      </c>
      <c r="C87" s="282">
        <v>4002215029691</v>
      </c>
      <c r="D87" s="309">
        <f t="shared" si="8"/>
        <v>4</v>
      </c>
      <c r="E87" s="51">
        <v>3</v>
      </c>
      <c r="F87" s="51">
        <v>1</v>
      </c>
      <c r="G87" s="51"/>
      <c r="H87" s="51">
        <v>15000</v>
      </c>
      <c r="I87" s="16">
        <f t="shared" si="9"/>
        <v>167500</v>
      </c>
      <c r="J87" s="182"/>
      <c r="K87" s="182"/>
      <c r="L87" s="182"/>
      <c r="M87" s="183"/>
      <c r="N87" s="184"/>
      <c r="O87" s="176"/>
      <c r="P87" s="176"/>
      <c r="Q87" s="176"/>
      <c r="R87" s="176"/>
      <c r="S87" s="176"/>
      <c r="T87" s="176"/>
      <c r="U87" s="177"/>
    </row>
    <row r="88" spans="1:21" ht="16.5">
      <c r="A88" s="233">
        <v>80</v>
      </c>
      <c r="B88" s="45" t="s">
        <v>229</v>
      </c>
      <c r="C88" s="251">
        <v>4002215003261</v>
      </c>
      <c r="D88" s="308">
        <f t="shared" si="8"/>
        <v>2</v>
      </c>
      <c r="E88" s="51">
        <v>1</v>
      </c>
      <c r="F88" s="51">
        <v>1</v>
      </c>
      <c r="G88" s="51"/>
      <c r="H88" s="47">
        <v>15000</v>
      </c>
      <c r="I88" s="4">
        <f t="shared" si="9"/>
        <v>87500</v>
      </c>
      <c r="J88" s="3"/>
      <c r="K88" s="3"/>
      <c r="L88" s="3"/>
      <c r="M88" s="8"/>
      <c r="U88" s="1"/>
    </row>
    <row r="89" spans="1:21" ht="16.5">
      <c r="A89" s="233">
        <v>81</v>
      </c>
      <c r="B89" s="55" t="s">
        <v>230</v>
      </c>
      <c r="C89" s="251">
        <v>4002215003370</v>
      </c>
      <c r="D89" s="309">
        <f t="shared" si="8"/>
        <v>2</v>
      </c>
      <c r="E89" s="51"/>
      <c r="F89" s="51">
        <v>2</v>
      </c>
      <c r="G89" s="51"/>
      <c r="H89" s="47">
        <v>15000</v>
      </c>
      <c r="I89" s="4">
        <f t="shared" si="9"/>
        <v>95000</v>
      </c>
      <c r="J89" s="3"/>
      <c r="K89" s="3"/>
      <c r="L89" s="3"/>
      <c r="M89" s="8"/>
      <c r="U89" s="1"/>
    </row>
    <row r="90" spans="1:21" ht="16.5">
      <c r="A90" s="233">
        <v>82</v>
      </c>
      <c r="B90" s="45" t="s">
        <v>118</v>
      </c>
      <c r="C90" s="251">
        <v>4002215002739</v>
      </c>
      <c r="D90" s="308">
        <f t="shared" si="8"/>
        <v>5</v>
      </c>
      <c r="E90" s="47">
        <v>3</v>
      </c>
      <c r="F90" s="47">
        <v>2</v>
      </c>
      <c r="G90" s="47"/>
      <c r="H90" s="47">
        <v>15000</v>
      </c>
      <c r="I90" s="4">
        <f t="shared" si="9"/>
        <v>215000</v>
      </c>
      <c r="J90" s="3"/>
      <c r="K90" s="3"/>
      <c r="L90" s="3"/>
      <c r="M90" s="8"/>
      <c r="U90" s="1"/>
    </row>
    <row r="91" spans="1:21" ht="16.5">
      <c r="A91" s="233">
        <v>83</v>
      </c>
      <c r="B91" s="45" t="s">
        <v>120</v>
      </c>
      <c r="C91" s="251">
        <v>4002215002774</v>
      </c>
      <c r="D91" s="308">
        <f t="shared" si="8"/>
        <v>5</v>
      </c>
      <c r="E91" s="51">
        <v>4</v>
      </c>
      <c r="F91" s="51">
        <v>1</v>
      </c>
      <c r="G91" s="51"/>
      <c r="H91" s="47">
        <v>15000</v>
      </c>
      <c r="I91" s="4">
        <f t="shared" si="9"/>
        <v>207500</v>
      </c>
      <c r="J91" s="3"/>
      <c r="K91" s="3"/>
      <c r="L91" s="3"/>
      <c r="M91" s="8"/>
      <c r="U91" s="1"/>
    </row>
    <row r="92" spans="1:21" ht="16.5">
      <c r="A92" s="233">
        <v>84</v>
      </c>
      <c r="B92" s="45" t="s">
        <v>121</v>
      </c>
      <c r="C92" s="251">
        <v>4002215002751</v>
      </c>
      <c r="D92" s="308">
        <f t="shared" si="8"/>
        <v>5</v>
      </c>
      <c r="E92" s="51">
        <v>5</v>
      </c>
      <c r="F92" s="51"/>
      <c r="G92" s="51"/>
      <c r="H92" s="47">
        <v>15000</v>
      </c>
      <c r="I92" s="4">
        <f t="shared" si="9"/>
        <v>200000</v>
      </c>
      <c r="J92" s="3"/>
      <c r="K92" s="3"/>
      <c r="L92" s="3"/>
      <c r="M92" s="8"/>
      <c r="U92" s="1"/>
    </row>
    <row r="93" spans="1:21" ht="16.5">
      <c r="A93" s="233">
        <v>85</v>
      </c>
      <c r="B93" s="45" t="s">
        <v>122</v>
      </c>
      <c r="C93" s="251">
        <v>4002215011536</v>
      </c>
      <c r="D93" s="308">
        <f t="shared" si="8"/>
        <v>5</v>
      </c>
      <c r="E93" s="51">
        <v>3</v>
      </c>
      <c r="F93" s="51">
        <v>2</v>
      </c>
      <c r="G93" s="51"/>
      <c r="H93" s="47">
        <v>15000</v>
      </c>
      <c r="I93" s="4">
        <f t="shared" si="9"/>
        <v>215000</v>
      </c>
      <c r="J93" s="3"/>
      <c r="K93" s="3"/>
      <c r="L93" s="3"/>
      <c r="M93" s="8"/>
      <c r="U93" s="1"/>
    </row>
    <row r="94" spans="1:21" ht="16.5">
      <c r="A94" s="233">
        <v>86</v>
      </c>
      <c r="B94" s="52" t="s">
        <v>123</v>
      </c>
      <c r="C94" s="251">
        <v>4002215028335</v>
      </c>
      <c r="D94" s="308">
        <f t="shared" si="8"/>
        <v>5</v>
      </c>
      <c r="E94" s="54">
        <v>4</v>
      </c>
      <c r="F94" s="54">
        <v>1</v>
      </c>
      <c r="G94" s="54"/>
      <c r="H94" s="47">
        <v>15000</v>
      </c>
      <c r="I94" s="4">
        <f t="shared" si="9"/>
        <v>207500</v>
      </c>
      <c r="J94" s="3"/>
      <c r="K94" s="3"/>
      <c r="L94" s="3"/>
      <c r="M94" s="8"/>
      <c r="U94" s="1"/>
    </row>
    <row r="95" spans="1:21" ht="16.5">
      <c r="A95" s="233">
        <v>87</v>
      </c>
      <c r="B95" s="55" t="s">
        <v>124</v>
      </c>
      <c r="C95" s="251">
        <v>4002215028262</v>
      </c>
      <c r="D95" s="309">
        <f t="shared" si="8"/>
        <v>5</v>
      </c>
      <c r="E95" s="51">
        <v>3</v>
      </c>
      <c r="F95" s="51">
        <v>2</v>
      </c>
      <c r="G95" s="51"/>
      <c r="H95" s="47">
        <v>15000</v>
      </c>
      <c r="I95" s="4">
        <f t="shared" si="9"/>
        <v>215000</v>
      </c>
      <c r="J95" s="3"/>
      <c r="K95" s="3"/>
      <c r="L95" s="3"/>
      <c r="M95" s="8"/>
      <c r="U95" s="1"/>
    </row>
    <row r="96" spans="1:21" ht="16.5">
      <c r="A96" s="233">
        <v>88</v>
      </c>
      <c r="B96" s="45" t="s">
        <v>125</v>
      </c>
      <c r="C96" s="251">
        <v>4002215003509</v>
      </c>
      <c r="D96" s="308">
        <f t="shared" si="8"/>
        <v>6</v>
      </c>
      <c r="E96" s="47">
        <v>4</v>
      </c>
      <c r="F96" s="47">
        <v>2</v>
      </c>
      <c r="G96" s="47"/>
      <c r="H96" s="47">
        <v>15000</v>
      </c>
      <c r="I96" s="4">
        <f t="shared" si="9"/>
        <v>255000</v>
      </c>
      <c r="J96" s="3"/>
      <c r="K96" s="3"/>
      <c r="L96" s="3"/>
      <c r="M96" s="8"/>
      <c r="U96" s="1"/>
    </row>
    <row r="97" spans="1:21" ht="16.5">
      <c r="A97" s="233">
        <v>89</v>
      </c>
      <c r="B97" s="45" t="s">
        <v>126</v>
      </c>
      <c r="C97" s="251">
        <v>4002215003550</v>
      </c>
      <c r="D97" s="308">
        <f t="shared" si="8"/>
        <v>6</v>
      </c>
      <c r="E97" s="51">
        <v>5</v>
      </c>
      <c r="F97" s="51">
        <v>1</v>
      </c>
      <c r="G97" s="51"/>
      <c r="H97" s="47">
        <v>15000</v>
      </c>
      <c r="I97" s="4">
        <f t="shared" si="9"/>
        <v>247500</v>
      </c>
      <c r="J97" s="3"/>
      <c r="K97" s="3"/>
      <c r="L97" s="3"/>
      <c r="M97" s="8"/>
      <c r="U97" s="1"/>
    </row>
    <row r="98" spans="1:21" ht="16.5">
      <c r="A98" s="233">
        <v>90</v>
      </c>
      <c r="B98" s="45" t="s">
        <v>127</v>
      </c>
      <c r="C98" s="251">
        <v>4002215003544</v>
      </c>
      <c r="D98" s="308">
        <f t="shared" si="8"/>
        <v>6</v>
      </c>
      <c r="E98" s="51">
        <v>5</v>
      </c>
      <c r="F98" s="51">
        <v>1</v>
      </c>
      <c r="G98" s="51"/>
      <c r="H98" s="47">
        <v>15000</v>
      </c>
      <c r="I98" s="4">
        <f t="shared" si="9"/>
        <v>247500</v>
      </c>
      <c r="J98" s="3"/>
      <c r="K98" s="3"/>
      <c r="L98" s="3"/>
      <c r="M98" s="8"/>
      <c r="U98" s="1"/>
    </row>
    <row r="99" spans="1:21" ht="16.5">
      <c r="A99" s="233">
        <v>91</v>
      </c>
      <c r="B99" s="45" t="s">
        <v>128</v>
      </c>
      <c r="C99" s="251">
        <v>4002215003567</v>
      </c>
      <c r="D99" s="308">
        <f t="shared" si="8"/>
        <v>6</v>
      </c>
      <c r="E99" s="51">
        <v>4</v>
      </c>
      <c r="F99" s="51">
        <v>2</v>
      </c>
      <c r="G99" s="51"/>
      <c r="H99" s="47">
        <v>15000</v>
      </c>
      <c r="I99" s="4">
        <f t="shared" si="9"/>
        <v>255000</v>
      </c>
      <c r="J99" s="3"/>
      <c r="K99" s="3"/>
      <c r="L99" s="3"/>
      <c r="M99" s="8"/>
      <c r="U99" s="1"/>
    </row>
    <row r="100" spans="1:21" ht="16.5">
      <c r="A100" s="233">
        <v>92</v>
      </c>
      <c r="B100" s="45" t="s">
        <v>129</v>
      </c>
      <c r="C100" s="251">
        <v>4002215003515</v>
      </c>
      <c r="D100" s="308">
        <f t="shared" si="8"/>
        <v>6</v>
      </c>
      <c r="E100" s="51">
        <v>4</v>
      </c>
      <c r="F100" s="51">
        <v>2</v>
      </c>
      <c r="G100" s="51"/>
      <c r="H100" s="47">
        <v>15000</v>
      </c>
      <c r="I100" s="4">
        <f t="shared" si="9"/>
        <v>255000</v>
      </c>
      <c r="J100" s="3"/>
      <c r="K100" s="3"/>
      <c r="L100" s="3"/>
      <c r="M100" s="8"/>
      <c r="U100" s="1"/>
    </row>
    <row r="101" spans="1:21" ht="16.5">
      <c r="A101" s="233">
        <v>93</v>
      </c>
      <c r="B101" s="45" t="s">
        <v>130</v>
      </c>
      <c r="C101" s="251">
        <v>4002215003363</v>
      </c>
      <c r="D101" s="308">
        <f t="shared" si="8"/>
        <v>6</v>
      </c>
      <c r="E101" s="47">
        <v>4</v>
      </c>
      <c r="F101" s="47">
        <v>2</v>
      </c>
      <c r="G101" s="47"/>
      <c r="H101" s="47">
        <v>15000</v>
      </c>
      <c r="I101" s="4">
        <f t="shared" si="9"/>
        <v>255000</v>
      </c>
      <c r="J101" s="3"/>
      <c r="K101" s="3"/>
      <c r="L101" s="3"/>
      <c r="M101" s="8"/>
      <c r="U101" s="1"/>
    </row>
    <row r="102" spans="1:21" ht="16.5">
      <c r="A102" s="233">
        <v>94</v>
      </c>
      <c r="B102" s="45" t="s">
        <v>131</v>
      </c>
      <c r="C102" s="251">
        <v>4002215003284</v>
      </c>
      <c r="D102" s="308">
        <f t="shared" si="8"/>
        <v>6</v>
      </c>
      <c r="E102" s="51">
        <v>4</v>
      </c>
      <c r="F102" s="51">
        <v>2</v>
      </c>
      <c r="G102" s="51"/>
      <c r="H102" s="47">
        <v>15000</v>
      </c>
      <c r="I102" s="4">
        <f t="shared" si="9"/>
        <v>255000</v>
      </c>
      <c r="J102" s="3"/>
      <c r="K102" s="3"/>
      <c r="L102" s="3"/>
      <c r="M102" s="8"/>
      <c r="U102" s="1"/>
    </row>
    <row r="103" spans="1:21" ht="16.5">
      <c r="A103" s="233">
        <v>95</v>
      </c>
      <c r="B103" s="45" t="s">
        <v>132</v>
      </c>
      <c r="C103" s="251">
        <v>4002215003305</v>
      </c>
      <c r="D103" s="308">
        <f t="shared" si="8"/>
        <v>6</v>
      </c>
      <c r="E103" s="51">
        <v>5</v>
      </c>
      <c r="F103" s="51">
        <v>1</v>
      </c>
      <c r="G103" s="51"/>
      <c r="H103" s="47">
        <v>15000</v>
      </c>
      <c r="I103" s="4">
        <f t="shared" si="9"/>
        <v>247500</v>
      </c>
      <c r="J103" s="3"/>
      <c r="K103" s="3"/>
      <c r="L103" s="3"/>
      <c r="M103" s="8"/>
      <c r="U103" s="1"/>
    </row>
    <row r="104" spans="1:21" ht="16.5">
      <c r="A104" s="233">
        <v>96</v>
      </c>
      <c r="B104" s="55" t="s">
        <v>133</v>
      </c>
      <c r="C104" s="282">
        <v>4002215003311</v>
      </c>
      <c r="D104" s="309">
        <f t="shared" si="8"/>
        <v>6</v>
      </c>
      <c r="E104" s="51">
        <v>5</v>
      </c>
      <c r="F104" s="51">
        <v>1</v>
      </c>
      <c r="G104" s="51"/>
      <c r="H104" s="51">
        <v>15000</v>
      </c>
      <c r="I104" s="4">
        <f t="shared" si="9"/>
        <v>247500</v>
      </c>
      <c r="J104" s="3"/>
      <c r="K104" s="3"/>
      <c r="L104" s="3"/>
      <c r="M104" s="8"/>
      <c r="U104" s="1"/>
    </row>
    <row r="105" spans="1:21" ht="16.5">
      <c r="A105" s="233">
        <v>97</v>
      </c>
      <c r="B105" s="55" t="s">
        <v>134</v>
      </c>
      <c r="C105" s="282">
        <v>4002215020905</v>
      </c>
      <c r="D105" s="309">
        <f t="shared" si="8"/>
        <v>6</v>
      </c>
      <c r="E105" s="51">
        <v>4</v>
      </c>
      <c r="F105" s="51">
        <v>2</v>
      </c>
      <c r="G105" s="51"/>
      <c r="H105" s="51">
        <v>15000</v>
      </c>
      <c r="I105" s="4">
        <f t="shared" si="9"/>
        <v>255000</v>
      </c>
      <c r="J105" s="3"/>
      <c r="K105" s="3"/>
      <c r="L105" s="3"/>
      <c r="M105" s="8"/>
      <c r="U105" s="1"/>
    </row>
    <row r="106" spans="1:21" ht="16.5">
      <c r="A106" s="233">
        <v>98</v>
      </c>
      <c r="B106" s="45" t="s">
        <v>135</v>
      </c>
      <c r="C106" s="251">
        <v>4002215003442</v>
      </c>
      <c r="D106" s="308">
        <f t="shared" si="8"/>
        <v>6</v>
      </c>
      <c r="E106" s="47">
        <v>4</v>
      </c>
      <c r="F106" s="47">
        <v>2</v>
      </c>
      <c r="G106" s="47"/>
      <c r="H106" s="47">
        <v>15000</v>
      </c>
      <c r="I106" s="4">
        <f t="shared" si="9"/>
        <v>255000</v>
      </c>
      <c r="J106" s="3"/>
      <c r="K106" s="3"/>
      <c r="L106" s="3"/>
      <c r="M106" s="8"/>
      <c r="U106" s="1"/>
    </row>
    <row r="107" spans="1:21" ht="16.5">
      <c r="A107" s="233">
        <v>99</v>
      </c>
      <c r="B107" s="45" t="s">
        <v>136</v>
      </c>
      <c r="C107" s="251">
        <v>4002215003459</v>
      </c>
      <c r="D107" s="308">
        <f t="shared" si="8"/>
        <v>6</v>
      </c>
      <c r="E107" s="51">
        <v>5</v>
      </c>
      <c r="F107" s="51">
        <v>1</v>
      </c>
      <c r="G107" s="51"/>
      <c r="H107" s="47">
        <v>15000</v>
      </c>
      <c r="I107" s="4">
        <f t="shared" si="9"/>
        <v>247500</v>
      </c>
      <c r="J107" s="3"/>
      <c r="K107" s="3"/>
      <c r="L107" s="3"/>
      <c r="M107" s="8"/>
      <c r="U107" s="1"/>
    </row>
    <row r="108" spans="1:21" ht="16.5">
      <c r="A108" s="233">
        <v>100</v>
      </c>
      <c r="B108" s="45" t="s">
        <v>137</v>
      </c>
      <c r="C108" s="251">
        <v>4002215003465</v>
      </c>
      <c r="D108" s="308">
        <f t="shared" si="8"/>
        <v>6</v>
      </c>
      <c r="E108" s="51">
        <v>5</v>
      </c>
      <c r="F108" s="51">
        <v>1</v>
      </c>
      <c r="G108" s="51"/>
      <c r="H108" s="47">
        <v>15000</v>
      </c>
      <c r="I108" s="4">
        <f t="shared" si="9"/>
        <v>247500</v>
      </c>
      <c r="J108" s="3"/>
      <c r="K108" s="3"/>
      <c r="L108" s="3"/>
      <c r="M108" s="8"/>
      <c r="U108" s="1"/>
    </row>
    <row r="109" spans="1:21" ht="16.5">
      <c r="A109" s="233">
        <v>101</v>
      </c>
      <c r="B109" s="45" t="s">
        <v>138</v>
      </c>
      <c r="C109" s="251">
        <v>4002215003471</v>
      </c>
      <c r="D109" s="308">
        <f t="shared" si="8"/>
        <v>6</v>
      </c>
      <c r="E109" s="51">
        <v>4</v>
      </c>
      <c r="F109" s="51">
        <v>2</v>
      </c>
      <c r="G109" s="51"/>
      <c r="H109" s="47">
        <v>15000</v>
      </c>
      <c r="I109" s="4">
        <f t="shared" si="9"/>
        <v>255000</v>
      </c>
      <c r="J109" s="3"/>
      <c r="K109" s="3"/>
      <c r="L109" s="3"/>
      <c r="M109" s="8"/>
      <c r="U109" s="1"/>
    </row>
    <row r="110" spans="1:21" ht="16.5">
      <c r="A110" s="233">
        <v>102</v>
      </c>
      <c r="B110" s="45" t="s">
        <v>139</v>
      </c>
      <c r="C110" s="251">
        <v>4002215003488</v>
      </c>
      <c r="D110" s="308">
        <f t="shared" si="8"/>
        <v>6</v>
      </c>
      <c r="E110" s="51">
        <v>4</v>
      </c>
      <c r="F110" s="51">
        <v>2</v>
      </c>
      <c r="G110" s="51"/>
      <c r="H110" s="47">
        <v>15000</v>
      </c>
      <c r="I110" s="4">
        <f t="shared" si="9"/>
        <v>255000</v>
      </c>
      <c r="J110" s="3"/>
      <c r="K110" s="3"/>
      <c r="L110" s="3"/>
      <c r="M110" s="8"/>
      <c r="U110" s="1"/>
    </row>
    <row r="111" spans="1:21" ht="16.5">
      <c r="A111" s="233">
        <v>103</v>
      </c>
      <c r="B111" s="45" t="s">
        <v>140</v>
      </c>
      <c r="C111" s="251">
        <v>4002215003101</v>
      </c>
      <c r="D111" s="308">
        <f t="shared" si="8"/>
        <v>8</v>
      </c>
      <c r="E111" s="47">
        <v>6</v>
      </c>
      <c r="F111" s="47">
        <v>2</v>
      </c>
      <c r="G111" s="47"/>
      <c r="H111" s="47">
        <v>15000</v>
      </c>
      <c r="I111" s="4">
        <f t="shared" si="9"/>
        <v>335000</v>
      </c>
      <c r="J111" s="3"/>
      <c r="K111" s="3"/>
      <c r="L111" s="3"/>
      <c r="M111" s="8"/>
      <c r="U111" s="1"/>
    </row>
    <row r="112" spans="1:21" ht="16.5">
      <c r="A112" s="233">
        <v>104</v>
      </c>
      <c r="B112" s="45" t="s">
        <v>141</v>
      </c>
      <c r="C112" s="251">
        <v>4002215002797</v>
      </c>
      <c r="D112" s="308">
        <f t="shared" si="8"/>
        <v>7</v>
      </c>
      <c r="E112" s="51">
        <v>5</v>
      </c>
      <c r="F112" s="51">
        <v>2</v>
      </c>
      <c r="G112" s="51"/>
      <c r="H112" s="47">
        <v>15000</v>
      </c>
      <c r="I112" s="4">
        <f t="shared" si="9"/>
        <v>295000</v>
      </c>
      <c r="J112" s="3"/>
      <c r="K112" s="3"/>
      <c r="L112" s="3"/>
      <c r="M112" s="8"/>
      <c r="U112" s="1"/>
    </row>
    <row r="113" spans="1:21" ht="16.5">
      <c r="A113" s="233">
        <v>105</v>
      </c>
      <c r="B113" s="45" t="s">
        <v>142</v>
      </c>
      <c r="C113" s="251">
        <v>4002215002830</v>
      </c>
      <c r="D113" s="308">
        <f t="shared" si="8"/>
        <v>8</v>
      </c>
      <c r="E113" s="51">
        <v>6</v>
      </c>
      <c r="F113" s="51">
        <v>2</v>
      </c>
      <c r="G113" s="51"/>
      <c r="H113" s="47">
        <v>15000</v>
      </c>
      <c r="I113" s="4">
        <f t="shared" si="9"/>
        <v>335000</v>
      </c>
      <c r="J113" s="3"/>
      <c r="K113" s="3"/>
      <c r="L113" s="3"/>
      <c r="M113" s="8"/>
      <c r="U113" s="1"/>
    </row>
    <row r="114" spans="1:21" ht="16.5">
      <c r="A114" s="233">
        <v>106</v>
      </c>
      <c r="B114" s="45" t="s">
        <v>144</v>
      </c>
      <c r="C114" s="251">
        <v>4002215022208</v>
      </c>
      <c r="D114" s="308">
        <f t="shared" si="8"/>
        <v>7</v>
      </c>
      <c r="E114" s="51">
        <v>5</v>
      </c>
      <c r="F114" s="51">
        <v>2</v>
      </c>
      <c r="G114" s="51"/>
      <c r="H114" s="47">
        <v>15000</v>
      </c>
      <c r="I114" s="4">
        <f t="shared" si="9"/>
        <v>295000</v>
      </c>
      <c r="J114" s="3"/>
      <c r="K114" s="3"/>
      <c r="L114" s="3"/>
      <c r="M114" s="8"/>
      <c r="U114" s="1"/>
    </row>
    <row r="115" spans="1:21" ht="16.5">
      <c r="A115" s="233">
        <v>107</v>
      </c>
      <c r="B115" s="45" t="s">
        <v>145</v>
      </c>
      <c r="C115" s="251">
        <v>4002215006559</v>
      </c>
      <c r="D115" s="308">
        <f t="shared" si="8"/>
        <v>10</v>
      </c>
      <c r="E115" s="47">
        <v>7</v>
      </c>
      <c r="F115" s="47">
        <v>3</v>
      </c>
      <c r="G115" s="47"/>
      <c r="H115" s="47">
        <v>15000</v>
      </c>
      <c r="I115" s="4">
        <f t="shared" si="9"/>
        <v>422500</v>
      </c>
      <c r="J115" s="3"/>
      <c r="K115" s="3"/>
      <c r="L115" s="3"/>
      <c r="M115" s="8"/>
      <c r="U115" s="1"/>
    </row>
    <row r="116" spans="1:21" ht="16.5">
      <c r="A116" s="233">
        <v>108</v>
      </c>
      <c r="B116" s="45" t="s">
        <v>146</v>
      </c>
      <c r="C116" s="251">
        <v>4002215002801</v>
      </c>
      <c r="D116" s="308">
        <f t="shared" si="8"/>
        <v>10</v>
      </c>
      <c r="E116" s="51">
        <v>7</v>
      </c>
      <c r="F116" s="51">
        <v>3</v>
      </c>
      <c r="G116" s="51"/>
      <c r="H116" s="47">
        <v>15000</v>
      </c>
      <c r="I116" s="4">
        <f t="shared" si="9"/>
        <v>422500</v>
      </c>
      <c r="J116" s="3"/>
      <c r="K116" s="3"/>
      <c r="L116" s="3"/>
      <c r="M116" s="8"/>
      <c r="U116" s="1"/>
    </row>
    <row r="117" spans="1:21" ht="16.5">
      <c r="A117" s="233">
        <v>109</v>
      </c>
      <c r="B117" s="45" t="s">
        <v>147</v>
      </c>
      <c r="C117" s="251">
        <v>4002215002650</v>
      </c>
      <c r="D117" s="308">
        <f t="shared" si="8"/>
        <v>10</v>
      </c>
      <c r="E117" s="51">
        <v>8</v>
      </c>
      <c r="F117" s="51">
        <v>2</v>
      </c>
      <c r="G117" s="51"/>
      <c r="H117" s="47">
        <v>15000</v>
      </c>
      <c r="I117" s="4">
        <f t="shared" si="9"/>
        <v>415000</v>
      </c>
      <c r="J117" s="3"/>
      <c r="K117" s="3"/>
      <c r="L117" s="3"/>
      <c r="M117" s="8"/>
      <c r="U117" s="1"/>
    </row>
    <row r="118" spans="1:21" ht="16.5">
      <c r="A118" s="233">
        <v>110</v>
      </c>
      <c r="B118" s="45" t="s">
        <v>148</v>
      </c>
      <c r="C118" s="251">
        <v>4002215003328</v>
      </c>
      <c r="D118" s="308">
        <f t="shared" si="8"/>
        <v>10</v>
      </c>
      <c r="E118" s="47">
        <v>8</v>
      </c>
      <c r="F118" s="47">
        <v>2</v>
      </c>
      <c r="G118" s="47"/>
      <c r="H118" s="47">
        <v>15000</v>
      </c>
      <c r="I118" s="4">
        <f t="shared" si="9"/>
        <v>415000</v>
      </c>
      <c r="J118" s="3"/>
      <c r="K118" s="3"/>
      <c r="L118" s="3"/>
      <c r="M118" s="8"/>
      <c r="U118" s="1"/>
    </row>
    <row r="119" spans="1:21" ht="16.5">
      <c r="A119" s="233">
        <v>111</v>
      </c>
      <c r="B119" s="45" t="s">
        <v>149</v>
      </c>
      <c r="C119" s="251">
        <v>4002215003334</v>
      </c>
      <c r="D119" s="308">
        <f t="shared" si="8"/>
        <v>10</v>
      </c>
      <c r="E119" s="51">
        <v>7</v>
      </c>
      <c r="F119" s="51">
        <v>3</v>
      </c>
      <c r="G119" s="51"/>
      <c r="H119" s="47">
        <v>15000</v>
      </c>
      <c r="I119" s="4">
        <f t="shared" si="9"/>
        <v>422500</v>
      </c>
      <c r="J119" s="3"/>
      <c r="K119" s="3"/>
      <c r="L119" s="3"/>
      <c r="M119" s="8"/>
      <c r="U119" s="1"/>
    </row>
    <row r="120" spans="1:21" ht="16.5">
      <c r="A120" s="233">
        <v>112</v>
      </c>
      <c r="B120" s="45" t="s">
        <v>150</v>
      </c>
      <c r="C120" s="251">
        <v>4002215003906</v>
      </c>
      <c r="D120" s="308">
        <f t="shared" si="8"/>
        <v>9</v>
      </c>
      <c r="E120" s="51">
        <v>6</v>
      </c>
      <c r="F120" s="51">
        <v>3</v>
      </c>
      <c r="G120" s="51"/>
      <c r="H120" s="47">
        <v>15000</v>
      </c>
      <c r="I120" s="4">
        <f t="shared" si="9"/>
        <v>382500</v>
      </c>
      <c r="J120" s="3"/>
      <c r="K120" s="3"/>
      <c r="L120" s="3"/>
      <c r="M120" s="8"/>
      <c r="U120" s="1"/>
    </row>
    <row r="121" spans="1:21" ht="16.5">
      <c r="A121" s="233">
        <v>113</v>
      </c>
      <c r="B121" s="45" t="s">
        <v>151</v>
      </c>
      <c r="C121" s="251">
        <v>4002215029554</v>
      </c>
      <c r="D121" s="308">
        <f t="shared" si="8"/>
        <v>1</v>
      </c>
      <c r="E121" s="51">
        <v>1</v>
      </c>
      <c r="F121" s="51"/>
      <c r="G121" s="51"/>
      <c r="H121" s="47">
        <v>15000</v>
      </c>
      <c r="I121" s="4">
        <f t="shared" si="9"/>
        <v>40000</v>
      </c>
      <c r="J121" s="3"/>
      <c r="K121" s="3"/>
      <c r="L121" s="3"/>
      <c r="M121" s="8"/>
      <c r="U121" s="1"/>
    </row>
    <row r="122" spans="1:21" ht="16.5">
      <c r="A122" s="233">
        <v>114</v>
      </c>
      <c r="B122" s="45" t="s">
        <v>152</v>
      </c>
      <c r="C122" s="251">
        <v>4002215002860</v>
      </c>
      <c r="D122" s="308">
        <f t="shared" si="8"/>
        <v>5</v>
      </c>
      <c r="E122" s="47">
        <v>3</v>
      </c>
      <c r="F122" s="47">
        <v>2</v>
      </c>
      <c r="G122" s="47"/>
      <c r="H122" s="47">
        <v>15000</v>
      </c>
      <c r="I122" s="4">
        <f t="shared" si="9"/>
        <v>215000</v>
      </c>
      <c r="J122" s="3"/>
      <c r="K122" s="3"/>
      <c r="L122" s="3"/>
      <c r="M122" s="8"/>
      <c r="U122" s="1"/>
    </row>
    <row r="123" spans="1:21" ht="16.5">
      <c r="A123" s="233">
        <v>115</v>
      </c>
      <c r="B123" s="45" t="s">
        <v>153</v>
      </c>
      <c r="C123" s="251">
        <v>4002215002876</v>
      </c>
      <c r="D123" s="308">
        <f t="shared" si="8"/>
        <v>5</v>
      </c>
      <c r="E123" s="51">
        <v>3</v>
      </c>
      <c r="F123" s="51">
        <v>2</v>
      </c>
      <c r="G123" s="51"/>
      <c r="H123" s="47">
        <v>15000</v>
      </c>
      <c r="I123" s="4">
        <f t="shared" si="9"/>
        <v>215000</v>
      </c>
      <c r="J123" s="3"/>
      <c r="K123" s="3"/>
      <c r="L123" s="3"/>
      <c r="M123" s="8"/>
      <c r="U123" s="1"/>
    </row>
    <row r="124" spans="1:21" ht="16.5">
      <c r="A124" s="233">
        <v>116</v>
      </c>
      <c r="B124" s="45" t="s">
        <v>154</v>
      </c>
      <c r="C124" s="251">
        <v>4002215002853</v>
      </c>
      <c r="D124" s="308">
        <f t="shared" si="8"/>
        <v>5</v>
      </c>
      <c r="E124" s="51">
        <v>5</v>
      </c>
      <c r="F124" s="51"/>
      <c r="G124" s="51"/>
      <c r="H124" s="47">
        <v>15000</v>
      </c>
      <c r="I124" s="4">
        <f t="shared" si="9"/>
        <v>200000</v>
      </c>
      <c r="J124" s="3"/>
      <c r="K124" s="3"/>
      <c r="L124" s="3"/>
      <c r="M124" s="8"/>
      <c r="U124" s="1"/>
    </row>
    <row r="125" spans="1:21" ht="16.5">
      <c r="A125" s="233">
        <v>117</v>
      </c>
      <c r="B125" s="45" t="s">
        <v>155</v>
      </c>
      <c r="C125" s="251">
        <v>4002215002932</v>
      </c>
      <c r="D125" s="308">
        <f t="shared" si="8"/>
        <v>5</v>
      </c>
      <c r="E125" s="51">
        <v>3</v>
      </c>
      <c r="F125" s="51">
        <v>2</v>
      </c>
      <c r="G125" s="51"/>
      <c r="H125" s="47">
        <v>15000</v>
      </c>
      <c r="I125" s="4">
        <f t="shared" si="9"/>
        <v>215000</v>
      </c>
      <c r="J125" s="3"/>
      <c r="K125" s="3"/>
      <c r="L125" s="3"/>
      <c r="M125" s="8"/>
      <c r="U125" s="1"/>
    </row>
    <row r="126" spans="1:21" ht="16.5">
      <c r="A126" s="233">
        <v>118</v>
      </c>
      <c r="B126" s="45" t="s">
        <v>156</v>
      </c>
      <c r="C126" s="251">
        <v>4002215002903</v>
      </c>
      <c r="D126" s="308">
        <f t="shared" si="8"/>
        <v>1</v>
      </c>
      <c r="E126" s="51">
        <v>1</v>
      </c>
      <c r="F126" s="51">
        <v>0</v>
      </c>
      <c r="G126" s="51"/>
      <c r="H126" s="47">
        <v>15000</v>
      </c>
      <c r="I126" s="4">
        <f t="shared" si="9"/>
        <v>40000</v>
      </c>
      <c r="J126" s="3"/>
      <c r="K126" s="3"/>
      <c r="L126" s="3"/>
      <c r="M126" s="8"/>
      <c r="U126" s="1"/>
    </row>
    <row r="127" spans="1:21" ht="16.5">
      <c r="A127" s="233">
        <v>119</v>
      </c>
      <c r="B127" s="52" t="s">
        <v>157</v>
      </c>
      <c r="C127" s="251">
        <v>4002215002899</v>
      </c>
      <c r="D127" s="308">
        <f t="shared" si="8"/>
        <v>5</v>
      </c>
      <c r="E127" s="54">
        <v>4</v>
      </c>
      <c r="F127" s="54">
        <v>1</v>
      </c>
      <c r="G127" s="54"/>
      <c r="H127" s="47">
        <v>15000</v>
      </c>
      <c r="I127" s="4">
        <f t="shared" si="9"/>
        <v>207500</v>
      </c>
      <c r="J127" s="3"/>
      <c r="K127" s="3"/>
      <c r="L127" s="3"/>
      <c r="M127" s="8"/>
      <c r="U127" s="1"/>
    </row>
    <row r="128" spans="1:21" ht="16.5">
      <c r="A128" s="233">
        <v>120</v>
      </c>
      <c r="B128" s="55" t="s">
        <v>158</v>
      </c>
      <c r="C128" s="251">
        <v>4002215029525</v>
      </c>
      <c r="D128" s="309">
        <f t="shared" si="8"/>
        <v>4</v>
      </c>
      <c r="E128" s="51">
        <v>3</v>
      </c>
      <c r="F128" s="51">
        <v>1</v>
      </c>
      <c r="G128" s="51"/>
      <c r="H128" s="47">
        <v>15000</v>
      </c>
      <c r="I128" s="4">
        <f t="shared" si="9"/>
        <v>167500</v>
      </c>
      <c r="J128" s="178"/>
      <c r="K128" s="178"/>
      <c r="L128" s="178"/>
      <c r="M128" s="179"/>
      <c r="N128" s="180"/>
      <c r="O128" s="172"/>
      <c r="P128" s="172"/>
      <c r="Q128" s="172"/>
      <c r="R128" s="172"/>
      <c r="S128" s="172"/>
      <c r="T128" s="172"/>
      <c r="U128" s="1"/>
    </row>
    <row r="129" spans="1:21" ht="16.5">
      <c r="A129" s="233">
        <v>121</v>
      </c>
      <c r="B129" s="55" t="s">
        <v>159</v>
      </c>
      <c r="C129" s="282">
        <v>4002215002978</v>
      </c>
      <c r="D129" s="309">
        <f t="shared" si="8"/>
        <v>8</v>
      </c>
      <c r="E129" s="51">
        <v>6</v>
      </c>
      <c r="F129" s="51">
        <v>2</v>
      </c>
      <c r="G129" s="51"/>
      <c r="H129" s="51">
        <v>15000</v>
      </c>
      <c r="I129" s="16">
        <f t="shared" si="9"/>
        <v>335000</v>
      </c>
      <c r="J129" s="182"/>
      <c r="K129" s="182"/>
      <c r="L129" s="182"/>
      <c r="M129" s="183"/>
      <c r="N129" s="184"/>
      <c r="O129" s="176"/>
      <c r="P129" s="176"/>
      <c r="Q129" s="176"/>
      <c r="R129" s="176"/>
      <c r="S129" s="176"/>
      <c r="T129" s="176"/>
      <c r="U129" s="177"/>
    </row>
    <row r="130" spans="1:21" ht="16.5">
      <c r="A130" s="233">
        <v>122</v>
      </c>
      <c r="B130" s="45" t="s">
        <v>160</v>
      </c>
      <c r="C130" s="251">
        <v>4002215002955</v>
      </c>
      <c r="D130" s="308">
        <f t="shared" si="8"/>
        <v>7</v>
      </c>
      <c r="E130" s="51">
        <v>5</v>
      </c>
      <c r="F130" s="51">
        <v>2</v>
      </c>
      <c r="G130" s="51"/>
      <c r="H130" s="47">
        <v>15000</v>
      </c>
      <c r="I130" s="4">
        <f t="shared" si="9"/>
        <v>295000</v>
      </c>
      <c r="J130" s="3"/>
      <c r="K130" s="3"/>
      <c r="L130" s="3"/>
      <c r="M130" s="8"/>
      <c r="U130" s="1"/>
    </row>
    <row r="131" spans="1:21" ht="16.5">
      <c r="A131" s="233">
        <v>123</v>
      </c>
      <c r="B131" s="45" t="s">
        <v>161</v>
      </c>
      <c r="C131" s="251">
        <v>4002215028256</v>
      </c>
      <c r="D131" s="308">
        <f t="shared" si="8"/>
        <v>8</v>
      </c>
      <c r="E131" s="51">
        <v>6</v>
      </c>
      <c r="F131" s="51">
        <v>2</v>
      </c>
      <c r="G131" s="51"/>
      <c r="H131" s="47">
        <v>15000</v>
      </c>
      <c r="I131" s="4">
        <f t="shared" si="9"/>
        <v>335000</v>
      </c>
      <c r="J131" s="3"/>
      <c r="K131" s="3"/>
      <c r="L131" s="3"/>
      <c r="M131" s="8"/>
      <c r="U131" s="1"/>
    </row>
    <row r="132" spans="1:21" ht="16.5">
      <c r="A132" s="233">
        <v>124</v>
      </c>
      <c r="B132" s="45" t="s">
        <v>162</v>
      </c>
      <c r="C132" s="251">
        <v>4002215029548</v>
      </c>
      <c r="D132" s="308">
        <f t="shared" si="8"/>
        <v>7</v>
      </c>
      <c r="E132" s="51">
        <v>5</v>
      </c>
      <c r="F132" s="51">
        <v>2</v>
      </c>
      <c r="G132" s="51"/>
      <c r="H132" s="47">
        <v>15000</v>
      </c>
      <c r="I132" s="4">
        <f t="shared" si="9"/>
        <v>295000</v>
      </c>
      <c r="J132" s="3"/>
      <c r="K132" s="3"/>
      <c r="L132" s="3"/>
      <c r="M132" s="8"/>
      <c r="U132" s="1"/>
    </row>
    <row r="133" spans="1:21" ht="16.5">
      <c r="A133" s="233">
        <v>125</v>
      </c>
      <c r="B133" s="45" t="s">
        <v>163</v>
      </c>
      <c r="C133" s="251">
        <v>4002215002949</v>
      </c>
      <c r="D133" s="308">
        <f t="shared" si="8"/>
        <v>7</v>
      </c>
      <c r="E133" s="47">
        <v>5</v>
      </c>
      <c r="F133" s="47">
        <v>2</v>
      </c>
      <c r="G133" s="47"/>
      <c r="H133" s="47">
        <v>15000</v>
      </c>
      <c r="I133" s="4">
        <f t="shared" si="9"/>
        <v>295000</v>
      </c>
      <c r="J133" s="3"/>
      <c r="K133" s="3"/>
      <c r="L133" s="3"/>
      <c r="M133" s="8"/>
      <c r="U133" s="1"/>
    </row>
    <row r="134" spans="1:21" ht="16.5">
      <c r="A134" s="233">
        <v>126</v>
      </c>
      <c r="B134" s="45" t="s">
        <v>164</v>
      </c>
      <c r="C134" s="251">
        <v>4002215002700</v>
      </c>
      <c r="D134" s="308">
        <f t="shared" si="8"/>
        <v>7</v>
      </c>
      <c r="E134" s="51">
        <v>4</v>
      </c>
      <c r="F134" s="51">
        <v>3</v>
      </c>
      <c r="G134" s="51"/>
      <c r="H134" s="47">
        <v>15000</v>
      </c>
      <c r="I134" s="4">
        <f t="shared" si="9"/>
        <v>302500</v>
      </c>
      <c r="J134" s="3"/>
      <c r="K134" s="3"/>
      <c r="L134" s="3"/>
      <c r="M134" s="8"/>
      <c r="U134" s="1"/>
    </row>
    <row r="135" spans="1:21" ht="16.5">
      <c r="A135" s="233">
        <v>127</v>
      </c>
      <c r="B135" s="45" t="s">
        <v>49</v>
      </c>
      <c r="C135" s="251">
        <v>4002215003203</v>
      </c>
      <c r="D135" s="308">
        <f t="shared" si="8"/>
        <v>7</v>
      </c>
      <c r="E135" s="51">
        <v>6</v>
      </c>
      <c r="F135" s="51">
        <v>1</v>
      </c>
      <c r="G135" s="51"/>
      <c r="H135" s="47">
        <v>15000</v>
      </c>
      <c r="I135" s="4">
        <f t="shared" si="9"/>
        <v>287500</v>
      </c>
      <c r="J135" s="3"/>
      <c r="K135" s="3"/>
      <c r="L135" s="3"/>
      <c r="M135" s="8"/>
      <c r="U135" s="1"/>
    </row>
    <row r="136" spans="1:21" ht="16.5">
      <c r="A136" s="233">
        <v>128</v>
      </c>
      <c r="B136" s="45" t="s">
        <v>165</v>
      </c>
      <c r="C136" s="251">
        <v>4002215002716</v>
      </c>
      <c r="D136" s="308">
        <f t="shared" si="8"/>
        <v>7</v>
      </c>
      <c r="E136" s="51">
        <v>6</v>
      </c>
      <c r="F136" s="51">
        <v>1</v>
      </c>
      <c r="G136" s="51"/>
      <c r="H136" s="47">
        <v>15000</v>
      </c>
      <c r="I136" s="4">
        <f t="shared" si="9"/>
        <v>287500</v>
      </c>
      <c r="J136" s="3"/>
      <c r="K136" s="3"/>
      <c r="L136" s="3"/>
      <c r="M136" s="8"/>
      <c r="U136" s="1"/>
    </row>
    <row r="137" spans="1:21" ht="16.5">
      <c r="A137" s="233">
        <v>129</v>
      </c>
      <c r="B137" s="45" t="s">
        <v>231</v>
      </c>
      <c r="C137" s="251">
        <v>4002215002689</v>
      </c>
      <c r="D137" s="308">
        <f t="shared" si="8"/>
        <v>2</v>
      </c>
      <c r="E137" s="51">
        <v>1</v>
      </c>
      <c r="F137" s="51">
        <v>1</v>
      </c>
      <c r="G137" s="51"/>
      <c r="H137" s="47">
        <v>15000</v>
      </c>
      <c r="I137" s="4">
        <f t="shared" si="9"/>
        <v>87500</v>
      </c>
      <c r="J137" s="3"/>
      <c r="K137" s="3"/>
      <c r="L137" s="3"/>
      <c r="M137" s="8"/>
      <c r="U137" s="1"/>
    </row>
    <row r="138" spans="1:21" ht="16.5">
      <c r="A138" s="233">
        <v>130</v>
      </c>
      <c r="B138" s="55" t="s">
        <v>166</v>
      </c>
      <c r="C138" s="282">
        <v>4002215003521</v>
      </c>
      <c r="D138" s="309">
        <f t="shared" si="8"/>
        <v>9</v>
      </c>
      <c r="E138" s="51">
        <v>7</v>
      </c>
      <c r="F138" s="51">
        <v>2</v>
      </c>
      <c r="G138" s="51"/>
      <c r="H138" s="51">
        <v>15000</v>
      </c>
      <c r="I138" s="4">
        <f t="shared" si="9"/>
        <v>375000</v>
      </c>
      <c r="J138" s="3"/>
      <c r="K138" s="3"/>
      <c r="L138" s="3"/>
      <c r="M138" s="8"/>
      <c r="U138" s="1"/>
    </row>
    <row r="139" spans="1:21" ht="16.5">
      <c r="A139" s="233">
        <v>131</v>
      </c>
      <c r="B139" s="55" t="s">
        <v>167</v>
      </c>
      <c r="C139" s="282">
        <v>4002215003407</v>
      </c>
      <c r="D139" s="309">
        <f t="shared" si="8"/>
        <v>9</v>
      </c>
      <c r="E139" s="51">
        <v>6</v>
      </c>
      <c r="F139" s="51">
        <v>3</v>
      </c>
      <c r="G139" s="51"/>
      <c r="H139" s="51">
        <v>15000</v>
      </c>
      <c r="I139" s="4">
        <f t="shared" si="9"/>
        <v>382500</v>
      </c>
      <c r="J139" s="3"/>
      <c r="K139" s="3"/>
      <c r="L139" s="3"/>
      <c r="M139" s="8"/>
      <c r="U139" s="1"/>
    </row>
    <row r="140" spans="1:21" ht="16.5">
      <c r="A140" s="233">
        <v>132</v>
      </c>
      <c r="B140" s="45" t="s">
        <v>168</v>
      </c>
      <c r="C140" s="251">
        <v>4002215020970</v>
      </c>
      <c r="D140" s="308">
        <f t="shared" si="8"/>
        <v>8</v>
      </c>
      <c r="E140" s="51">
        <v>6</v>
      </c>
      <c r="F140" s="51">
        <v>2</v>
      </c>
      <c r="G140" s="51"/>
      <c r="H140" s="47">
        <v>15000</v>
      </c>
      <c r="I140" s="4">
        <f t="shared" si="9"/>
        <v>335000</v>
      </c>
      <c r="J140" s="3"/>
      <c r="K140" s="3"/>
      <c r="L140" s="3"/>
      <c r="M140" s="8"/>
      <c r="U140" s="1"/>
    </row>
    <row r="141" spans="1:21" ht="16.5">
      <c r="A141" s="233">
        <v>133</v>
      </c>
      <c r="B141" s="45" t="s">
        <v>169</v>
      </c>
      <c r="C141" s="251">
        <v>4002215003912</v>
      </c>
      <c r="D141" s="308">
        <f t="shared" si="8"/>
        <v>4</v>
      </c>
      <c r="E141" s="51">
        <v>3</v>
      </c>
      <c r="F141" s="51">
        <v>1</v>
      </c>
      <c r="G141" s="51"/>
      <c r="H141" s="47">
        <v>15000</v>
      </c>
      <c r="I141" s="4">
        <f t="shared" si="9"/>
        <v>167500</v>
      </c>
      <c r="J141" s="3"/>
      <c r="K141" s="3"/>
      <c r="L141" s="3"/>
      <c r="M141" s="8"/>
      <c r="U141" s="1"/>
    </row>
    <row r="142" spans="1:21" ht="16.5">
      <c r="A142" s="233">
        <v>134</v>
      </c>
      <c r="B142" s="45" t="s">
        <v>170</v>
      </c>
      <c r="C142" s="251">
        <v>4002215002824</v>
      </c>
      <c r="D142" s="308">
        <f t="shared" si="8"/>
        <v>8</v>
      </c>
      <c r="E142" s="47">
        <v>6</v>
      </c>
      <c r="F142" s="47">
        <v>2</v>
      </c>
      <c r="G142" s="47"/>
      <c r="H142" s="47">
        <v>15000</v>
      </c>
      <c r="I142" s="4">
        <f t="shared" si="9"/>
        <v>335000</v>
      </c>
      <c r="J142" s="3"/>
      <c r="K142" s="3"/>
      <c r="L142" s="3"/>
      <c r="M142" s="8"/>
      <c r="U142" s="1"/>
    </row>
    <row r="143" spans="1:21" ht="16.5">
      <c r="A143" s="233">
        <v>135</v>
      </c>
      <c r="B143" s="45" t="s">
        <v>171</v>
      </c>
      <c r="C143" s="251">
        <v>4002215003068</v>
      </c>
      <c r="D143" s="308">
        <f t="shared" si="8"/>
        <v>7</v>
      </c>
      <c r="E143" s="51">
        <v>5</v>
      </c>
      <c r="F143" s="51">
        <v>2</v>
      </c>
      <c r="G143" s="51"/>
      <c r="H143" s="47">
        <v>15000</v>
      </c>
      <c r="I143" s="4">
        <f t="shared" si="9"/>
        <v>295000</v>
      </c>
      <c r="J143" s="3"/>
      <c r="K143" s="3"/>
      <c r="L143" s="3"/>
      <c r="M143" s="8"/>
      <c r="U143" s="1"/>
    </row>
    <row r="144" spans="1:21" ht="16.5">
      <c r="A144" s="233">
        <v>136</v>
      </c>
      <c r="B144" s="45" t="s">
        <v>172</v>
      </c>
      <c r="C144" s="251">
        <v>4002215003051</v>
      </c>
      <c r="D144" s="308">
        <f t="shared" si="8"/>
        <v>8</v>
      </c>
      <c r="E144" s="51">
        <v>6</v>
      </c>
      <c r="F144" s="51">
        <v>2</v>
      </c>
      <c r="G144" s="51"/>
      <c r="H144" s="47">
        <v>15000</v>
      </c>
      <c r="I144" s="4">
        <f t="shared" si="9"/>
        <v>335000</v>
      </c>
      <c r="J144" s="3"/>
      <c r="K144" s="3"/>
      <c r="L144" s="3"/>
      <c r="M144" s="8"/>
      <c r="U144" s="1"/>
    </row>
    <row r="145" spans="1:21" ht="16.5">
      <c r="A145" s="233">
        <v>137</v>
      </c>
      <c r="B145" s="45" t="s">
        <v>173</v>
      </c>
      <c r="C145" s="251">
        <v>4002215003080</v>
      </c>
      <c r="D145" s="308">
        <f t="shared" si="8"/>
        <v>7</v>
      </c>
      <c r="E145" s="51">
        <v>5</v>
      </c>
      <c r="F145" s="51">
        <v>2</v>
      </c>
      <c r="G145" s="51"/>
      <c r="H145" s="47">
        <v>15000</v>
      </c>
      <c r="I145" s="4">
        <f t="shared" si="9"/>
        <v>295000</v>
      </c>
      <c r="J145" s="3"/>
      <c r="K145" s="3"/>
      <c r="L145" s="3"/>
      <c r="M145" s="8"/>
      <c r="U145" s="1"/>
    </row>
    <row r="146" spans="1:21" ht="16.5">
      <c r="A146" s="233">
        <v>138</v>
      </c>
      <c r="B146" s="45" t="s">
        <v>175</v>
      </c>
      <c r="C146" s="251">
        <v>4002215003580</v>
      </c>
      <c r="D146" s="308">
        <f t="shared" si="8"/>
        <v>6</v>
      </c>
      <c r="E146" s="47">
        <v>4</v>
      </c>
      <c r="F146" s="47">
        <v>2</v>
      </c>
      <c r="G146" s="47"/>
      <c r="H146" s="47">
        <v>15000</v>
      </c>
      <c r="I146" s="4">
        <f t="shared" si="9"/>
        <v>255000</v>
      </c>
      <c r="J146" s="3"/>
      <c r="K146" s="3"/>
      <c r="L146" s="3"/>
      <c r="M146" s="8"/>
      <c r="U146" s="1"/>
    </row>
    <row r="147" spans="1:21" ht="16.5">
      <c r="A147" s="233">
        <v>139</v>
      </c>
      <c r="B147" s="45" t="s">
        <v>176</v>
      </c>
      <c r="C147" s="251">
        <v>4002215003600</v>
      </c>
      <c r="D147" s="308">
        <f aca="true" t="shared" si="10" ref="D147:D162">E147+F147+G147</f>
        <v>6</v>
      </c>
      <c r="E147" s="51">
        <v>4</v>
      </c>
      <c r="F147" s="51">
        <v>2</v>
      </c>
      <c r="G147" s="51"/>
      <c r="H147" s="47">
        <v>15000</v>
      </c>
      <c r="I147" s="4">
        <f aca="true" t="shared" si="11" ref="I147:I162">ROUND(E147*25000+F147*25000*1.3+G147*25000*1.8+H147*D147,-2)</f>
        <v>255000</v>
      </c>
      <c r="J147" s="3"/>
      <c r="K147" s="3"/>
      <c r="L147" s="3"/>
      <c r="M147" s="8"/>
      <c r="U147" s="1"/>
    </row>
    <row r="148" spans="1:21" ht="16.5">
      <c r="A148" s="233">
        <v>140</v>
      </c>
      <c r="B148" s="45" t="s">
        <v>177</v>
      </c>
      <c r="C148" s="251">
        <v>4002215003596</v>
      </c>
      <c r="D148" s="308">
        <f t="shared" si="10"/>
        <v>6</v>
      </c>
      <c r="E148" s="51">
        <v>4</v>
      </c>
      <c r="F148" s="51">
        <v>2</v>
      </c>
      <c r="G148" s="51"/>
      <c r="H148" s="47">
        <v>15000</v>
      </c>
      <c r="I148" s="4">
        <f t="shared" si="11"/>
        <v>255000</v>
      </c>
      <c r="J148" s="3"/>
      <c r="K148" s="3"/>
      <c r="L148" s="3"/>
      <c r="M148" s="8"/>
      <c r="U148" s="1"/>
    </row>
    <row r="149" spans="1:21" ht="16.5">
      <c r="A149" s="233">
        <v>141</v>
      </c>
      <c r="B149" s="45" t="s">
        <v>178</v>
      </c>
      <c r="C149" s="251">
        <v>4002215003617</v>
      </c>
      <c r="D149" s="308">
        <f t="shared" si="10"/>
        <v>6</v>
      </c>
      <c r="E149" s="51">
        <v>5</v>
      </c>
      <c r="F149" s="51">
        <v>1</v>
      </c>
      <c r="G149" s="51"/>
      <c r="H149" s="47">
        <v>15000</v>
      </c>
      <c r="I149" s="4">
        <f t="shared" si="11"/>
        <v>247500</v>
      </c>
      <c r="J149" s="3"/>
      <c r="K149" s="3"/>
      <c r="L149" s="3"/>
      <c r="M149" s="8"/>
      <c r="U149" s="1"/>
    </row>
    <row r="150" spans="1:21" ht="16.5">
      <c r="A150" s="233">
        <v>142</v>
      </c>
      <c r="B150" s="45" t="s">
        <v>179</v>
      </c>
      <c r="C150" s="251">
        <v>4002215022250</v>
      </c>
      <c r="D150" s="308">
        <f t="shared" si="10"/>
        <v>6</v>
      </c>
      <c r="E150" s="51">
        <v>5</v>
      </c>
      <c r="F150" s="51">
        <v>1</v>
      </c>
      <c r="G150" s="51"/>
      <c r="H150" s="47">
        <v>15000</v>
      </c>
      <c r="I150" s="4">
        <f t="shared" si="11"/>
        <v>247500</v>
      </c>
      <c r="J150" s="3"/>
      <c r="K150" s="3"/>
      <c r="L150" s="3"/>
      <c r="M150" s="8"/>
      <c r="U150" s="1"/>
    </row>
    <row r="151" spans="1:21" ht="16.5">
      <c r="A151" s="233">
        <v>143</v>
      </c>
      <c r="B151" s="45" t="s">
        <v>181</v>
      </c>
      <c r="C151" s="251">
        <v>4002215003160</v>
      </c>
      <c r="D151" s="308">
        <f t="shared" si="10"/>
        <v>2</v>
      </c>
      <c r="E151" s="51">
        <v>1</v>
      </c>
      <c r="F151" s="51">
        <v>1</v>
      </c>
      <c r="G151" s="51"/>
      <c r="H151" s="47">
        <v>15000</v>
      </c>
      <c r="I151" s="4">
        <f t="shared" si="11"/>
        <v>87500</v>
      </c>
      <c r="J151" s="3"/>
      <c r="K151" s="3"/>
      <c r="L151" s="3"/>
      <c r="M151" s="8"/>
      <c r="U151" s="1"/>
    </row>
    <row r="152" spans="1:21" ht="16.5">
      <c r="A152" s="233">
        <v>144</v>
      </c>
      <c r="B152" s="45" t="s">
        <v>182</v>
      </c>
      <c r="C152" s="251">
        <v>4002215003022</v>
      </c>
      <c r="D152" s="308">
        <f t="shared" si="10"/>
        <v>9</v>
      </c>
      <c r="E152" s="51">
        <v>7</v>
      </c>
      <c r="F152" s="51">
        <v>2</v>
      </c>
      <c r="G152" s="51"/>
      <c r="H152" s="47">
        <v>15000</v>
      </c>
      <c r="I152" s="4">
        <f t="shared" si="11"/>
        <v>375000</v>
      </c>
      <c r="J152" s="3"/>
      <c r="K152" s="3"/>
      <c r="L152" s="3"/>
      <c r="M152" s="8"/>
      <c r="U152" s="1"/>
    </row>
    <row r="153" spans="1:21" ht="16.5">
      <c r="A153" s="233">
        <v>145</v>
      </c>
      <c r="B153" s="45" t="s">
        <v>183</v>
      </c>
      <c r="C153" s="251">
        <v>4002215003862</v>
      </c>
      <c r="D153" s="308">
        <f t="shared" si="10"/>
        <v>10</v>
      </c>
      <c r="E153" s="51">
        <v>9</v>
      </c>
      <c r="F153" s="51">
        <v>1</v>
      </c>
      <c r="G153" s="51"/>
      <c r="H153" s="47">
        <v>15000</v>
      </c>
      <c r="I153" s="4">
        <f t="shared" si="11"/>
        <v>407500</v>
      </c>
      <c r="J153" s="3"/>
      <c r="K153" s="3"/>
      <c r="L153" s="3"/>
      <c r="M153" s="8"/>
      <c r="U153" s="1"/>
    </row>
    <row r="154" spans="1:21" ht="16.5">
      <c r="A154" s="233">
        <v>146</v>
      </c>
      <c r="B154" s="45" t="s">
        <v>184</v>
      </c>
      <c r="C154" s="251">
        <v>4002215028240</v>
      </c>
      <c r="D154" s="308">
        <f t="shared" si="10"/>
        <v>3</v>
      </c>
      <c r="E154" s="51">
        <v>3</v>
      </c>
      <c r="F154" s="51"/>
      <c r="G154" s="51"/>
      <c r="H154" s="47">
        <v>15000</v>
      </c>
      <c r="I154" s="4">
        <f t="shared" si="11"/>
        <v>120000</v>
      </c>
      <c r="J154" s="3"/>
      <c r="K154" s="3"/>
      <c r="L154" s="3"/>
      <c r="M154" s="8"/>
      <c r="U154" s="1"/>
    </row>
    <row r="155" spans="1:21" ht="16.5">
      <c r="A155" s="233">
        <v>147</v>
      </c>
      <c r="B155" s="45" t="s">
        <v>185</v>
      </c>
      <c r="C155" s="251">
        <v>4002215028312</v>
      </c>
      <c r="D155" s="308">
        <f t="shared" si="10"/>
        <v>6</v>
      </c>
      <c r="E155" s="51">
        <v>2</v>
      </c>
      <c r="F155" s="51">
        <v>4</v>
      </c>
      <c r="G155" s="51"/>
      <c r="H155" s="47">
        <v>15000</v>
      </c>
      <c r="I155" s="4">
        <f t="shared" si="11"/>
        <v>270000</v>
      </c>
      <c r="J155" s="3"/>
      <c r="K155" s="3"/>
      <c r="L155" s="3"/>
      <c r="M155" s="8"/>
      <c r="U155" s="1"/>
    </row>
    <row r="156" spans="1:21" ht="16.5">
      <c r="A156" s="233">
        <v>148</v>
      </c>
      <c r="B156" s="45" t="s">
        <v>186</v>
      </c>
      <c r="C156" s="251">
        <v>4002215003000</v>
      </c>
      <c r="D156" s="308">
        <f t="shared" si="10"/>
        <v>5</v>
      </c>
      <c r="E156" s="51">
        <v>5</v>
      </c>
      <c r="F156" s="51"/>
      <c r="G156" s="51"/>
      <c r="H156" s="47">
        <v>15000</v>
      </c>
      <c r="I156" s="4">
        <f t="shared" si="11"/>
        <v>200000</v>
      </c>
      <c r="J156" s="3"/>
      <c r="K156" s="3"/>
      <c r="L156" s="3"/>
      <c r="M156" s="8"/>
      <c r="U156" s="1"/>
    </row>
    <row r="157" spans="1:21" ht="16.5">
      <c r="A157" s="233">
        <v>149</v>
      </c>
      <c r="B157" s="45" t="s">
        <v>187</v>
      </c>
      <c r="C157" s="251">
        <v>4002215003698</v>
      </c>
      <c r="D157" s="308">
        <f t="shared" si="10"/>
        <v>4</v>
      </c>
      <c r="E157" s="51">
        <v>4</v>
      </c>
      <c r="F157" s="51"/>
      <c r="G157" s="51"/>
      <c r="H157" s="47">
        <v>15000</v>
      </c>
      <c r="I157" s="4">
        <f t="shared" si="11"/>
        <v>160000</v>
      </c>
      <c r="J157" s="3"/>
      <c r="K157" s="3"/>
      <c r="L157" s="3"/>
      <c r="M157" s="8"/>
      <c r="U157" s="1"/>
    </row>
    <row r="158" spans="1:21" ht="16.5">
      <c r="A158" s="233">
        <v>150</v>
      </c>
      <c r="B158" s="45" t="s">
        <v>188</v>
      </c>
      <c r="C158" s="251">
        <v>4002215003929</v>
      </c>
      <c r="D158" s="308">
        <f t="shared" si="10"/>
        <v>4</v>
      </c>
      <c r="E158" s="51">
        <v>2</v>
      </c>
      <c r="F158" s="51">
        <v>2</v>
      </c>
      <c r="G158" s="51"/>
      <c r="H158" s="47">
        <v>15000</v>
      </c>
      <c r="I158" s="4">
        <f t="shared" si="11"/>
        <v>175000</v>
      </c>
      <c r="J158" s="3"/>
      <c r="K158" s="3"/>
      <c r="L158" s="3"/>
      <c r="M158" s="8"/>
      <c r="U158" s="1"/>
    </row>
    <row r="159" spans="1:21" ht="16.5">
      <c r="A159" s="233">
        <v>151</v>
      </c>
      <c r="B159" s="45" t="s">
        <v>189</v>
      </c>
      <c r="C159" s="251">
        <v>4002215003652</v>
      </c>
      <c r="D159" s="308">
        <f t="shared" si="10"/>
        <v>4</v>
      </c>
      <c r="E159" s="51">
        <v>2</v>
      </c>
      <c r="F159" s="51">
        <v>2</v>
      </c>
      <c r="G159" s="51"/>
      <c r="H159" s="47">
        <v>15000</v>
      </c>
      <c r="I159" s="4">
        <f t="shared" si="11"/>
        <v>175000</v>
      </c>
      <c r="J159" s="3"/>
      <c r="K159" s="3"/>
      <c r="L159" s="3"/>
      <c r="M159" s="8"/>
      <c r="U159" s="1"/>
    </row>
    <row r="160" spans="1:21" ht="16.5">
      <c r="A160" s="233">
        <v>152</v>
      </c>
      <c r="B160" s="45" t="s">
        <v>190</v>
      </c>
      <c r="C160" s="251">
        <v>4002215003675</v>
      </c>
      <c r="D160" s="308">
        <f t="shared" si="10"/>
        <v>4</v>
      </c>
      <c r="E160" s="51">
        <v>4</v>
      </c>
      <c r="F160" s="51"/>
      <c r="G160" s="51"/>
      <c r="H160" s="47">
        <v>15000</v>
      </c>
      <c r="I160" s="4">
        <f t="shared" si="11"/>
        <v>160000</v>
      </c>
      <c r="J160" s="3"/>
      <c r="K160" s="3"/>
      <c r="L160" s="3"/>
      <c r="M160" s="8"/>
      <c r="U160" s="1"/>
    </row>
    <row r="161" spans="1:21" ht="16.5">
      <c r="A161" s="233">
        <v>153</v>
      </c>
      <c r="B161" s="52" t="s">
        <v>191</v>
      </c>
      <c r="C161" s="251">
        <v>4002215003702</v>
      </c>
      <c r="D161" s="308">
        <f t="shared" si="10"/>
        <v>6</v>
      </c>
      <c r="E161" s="54">
        <v>3</v>
      </c>
      <c r="F161" s="54">
        <v>3</v>
      </c>
      <c r="G161" s="54"/>
      <c r="H161" s="47">
        <v>15000</v>
      </c>
      <c r="I161" s="4">
        <f t="shared" si="11"/>
        <v>262500</v>
      </c>
      <c r="J161" s="3"/>
      <c r="K161" s="3"/>
      <c r="L161" s="3"/>
      <c r="M161" s="8"/>
      <c r="U161" s="1"/>
    </row>
    <row r="162" spans="1:21" ht="17.25" thickBot="1">
      <c r="A162" s="312">
        <v>154</v>
      </c>
      <c r="B162" s="55" t="s">
        <v>192</v>
      </c>
      <c r="C162" s="251">
        <v>4002215028370</v>
      </c>
      <c r="D162" s="309">
        <f t="shared" si="10"/>
        <v>3</v>
      </c>
      <c r="E162" s="51">
        <v>2</v>
      </c>
      <c r="F162" s="51">
        <v>1</v>
      </c>
      <c r="G162" s="51"/>
      <c r="H162" s="47">
        <v>15000</v>
      </c>
      <c r="I162" s="4">
        <f t="shared" si="11"/>
        <v>127500</v>
      </c>
      <c r="J162" s="3"/>
      <c r="K162" s="3"/>
      <c r="L162" s="3"/>
      <c r="M162" s="8"/>
      <c r="U162" s="300"/>
    </row>
    <row r="163" spans="1:21" s="270" customFormat="1" ht="16.5" thickBot="1">
      <c r="A163" s="266">
        <f>A162</f>
        <v>154</v>
      </c>
      <c r="B163" s="267" t="s">
        <v>223</v>
      </c>
      <c r="C163" s="267"/>
      <c r="D163" s="310">
        <f>SUM(D9:D162)</f>
        <v>836</v>
      </c>
      <c r="E163" s="268">
        <f>SUM(E9:E162)</f>
        <v>614</v>
      </c>
      <c r="F163" s="268">
        <f>SUM(F9:F162)</f>
        <v>222</v>
      </c>
      <c r="G163" s="268">
        <f>SUM(G9:G162)</f>
        <v>0</v>
      </c>
      <c r="H163" s="267"/>
      <c r="I163" s="268">
        <f>SUM(I9:I162)</f>
        <v>53991500</v>
      </c>
      <c r="J163" s="269"/>
      <c r="U163" s="269"/>
    </row>
    <row r="164" ht="15.75" thickTop="1"/>
    <row r="165" spans="1:21" s="131" customFormat="1" ht="18.75">
      <c r="A165" s="280"/>
      <c r="B165" s="134"/>
      <c r="C165" s="335" t="s">
        <v>33</v>
      </c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</row>
    <row r="166" spans="1:21" s="131" customFormat="1" ht="18.75">
      <c r="A166" s="281"/>
      <c r="B166" s="136" t="s">
        <v>31</v>
      </c>
      <c r="C166" s="336" t="s">
        <v>32</v>
      </c>
      <c r="D166" s="336"/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</row>
    <row r="168" ht="15">
      <c r="G168" s="7"/>
    </row>
  </sheetData>
  <sheetProtection/>
  <mergeCells count="11">
    <mergeCell ref="C165:U165"/>
    <mergeCell ref="C166:U166"/>
    <mergeCell ref="A4:U4"/>
    <mergeCell ref="A5:U5"/>
    <mergeCell ref="A7:A8"/>
    <mergeCell ref="B7:B8"/>
    <mergeCell ref="C7:C8"/>
    <mergeCell ref="D7:D8"/>
    <mergeCell ref="H7:H8"/>
    <mergeCell ref="I7:I8"/>
    <mergeCell ref="U7:U8"/>
  </mergeCells>
  <printOptions/>
  <pageMargins left="0.7" right="0.48" top="0.75" bottom="0.75" header="0.29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8"/>
  <sheetViews>
    <sheetView zoomScalePageLayoutView="0" workbookViewId="0" topLeftCell="A153">
      <selection activeCell="C167" sqref="C167"/>
    </sheetView>
  </sheetViews>
  <sheetFormatPr defaultColWidth="9.140625" defaultRowHeight="15"/>
  <cols>
    <col min="1" max="1" width="6.7109375" style="0" bestFit="1" customWidth="1"/>
    <col min="2" max="2" width="28.57421875" style="0" customWidth="1"/>
    <col min="3" max="3" width="23.00390625" style="162" customWidth="1"/>
    <col min="4" max="4" width="11.421875" style="0" hidden="1" customWidth="1"/>
    <col min="5" max="7" width="12.8515625" style="0" hidden="1" customWidth="1"/>
    <col min="8" max="8" width="14.421875" style="0" hidden="1" customWidth="1"/>
    <col min="9" max="9" width="18.57421875" style="0" customWidth="1"/>
    <col min="10" max="10" width="12.8515625" style="0" customWidth="1"/>
  </cols>
  <sheetData>
    <row r="1" spans="1:10" ht="15.75">
      <c r="A1" s="10" t="s">
        <v>29</v>
      </c>
      <c r="B1" s="10"/>
      <c r="C1" s="201"/>
      <c r="D1" s="10"/>
      <c r="E1" s="10"/>
      <c r="F1" s="10"/>
      <c r="G1" s="10"/>
      <c r="H1" s="10"/>
      <c r="I1" s="10"/>
      <c r="J1" s="10"/>
    </row>
    <row r="2" spans="1:10" ht="15.75">
      <c r="A2" s="10" t="s">
        <v>30</v>
      </c>
      <c r="B2" s="10"/>
      <c r="C2" s="201"/>
      <c r="D2" s="10"/>
      <c r="E2" s="10"/>
      <c r="F2" s="10"/>
      <c r="G2" s="10"/>
      <c r="H2" s="10"/>
      <c r="I2" s="10"/>
      <c r="J2" s="10"/>
    </row>
    <row r="3" spans="1:10" ht="15.75">
      <c r="A3" s="10"/>
      <c r="B3" s="10"/>
      <c r="C3" s="201"/>
      <c r="D3" s="10"/>
      <c r="E3" s="10"/>
      <c r="F3" s="10"/>
      <c r="G3" s="10"/>
      <c r="H3" s="10"/>
      <c r="I3" s="10"/>
      <c r="J3" s="10"/>
    </row>
    <row r="4" spans="1:10" ht="18">
      <c r="A4" s="345" t="s">
        <v>194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8">
      <c r="A5" s="345" t="s">
        <v>232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8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5.75">
      <c r="A7" s="399" t="s">
        <v>200</v>
      </c>
      <c r="B7" s="399"/>
      <c r="C7" s="399"/>
      <c r="D7" s="399"/>
      <c r="E7" s="399"/>
      <c r="F7" s="399"/>
      <c r="G7" s="399"/>
      <c r="H7" s="399"/>
      <c r="I7" s="399"/>
      <c r="J7" s="399"/>
    </row>
    <row r="8" spans="1:9" ht="15.75" thickBot="1">
      <c r="A8" s="3"/>
      <c r="B8" s="3"/>
      <c r="C8" s="160"/>
      <c r="D8" s="3"/>
      <c r="E8" s="3"/>
      <c r="F8" s="3"/>
      <c r="G8" s="3"/>
      <c r="H8" s="3"/>
      <c r="I8" s="3"/>
    </row>
    <row r="9" spans="1:10" ht="15.75" thickTop="1">
      <c r="A9" s="400" t="s">
        <v>0</v>
      </c>
      <c r="B9" s="402" t="s">
        <v>10</v>
      </c>
      <c r="C9" s="402" t="s">
        <v>202</v>
      </c>
      <c r="D9" s="402" t="s">
        <v>7</v>
      </c>
      <c r="E9" s="315" t="s">
        <v>1</v>
      </c>
      <c r="F9" s="315" t="s">
        <v>2</v>
      </c>
      <c r="G9" s="315" t="s">
        <v>3</v>
      </c>
      <c r="H9" s="404" t="s">
        <v>8</v>
      </c>
      <c r="I9" s="402" t="s">
        <v>4</v>
      </c>
      <c r="J9" s="405" t="s">
        <v>15</v>
      </c>
    </row>
    <row r="10" spans="1:10" ht="15">
      <c r="A10" s="401"/>
      <c r="B10" s="403"/>
      <c r="C10" s="403"/>
      <c r="D10" s="403"/>
      <c r="E10" s="316">
        <v>65000</v>
      </c>
      <c r="F10" s="317" t="s">
        <v>5</v>
      </c>
      <c r="G10" s="317" t="s">
        <v>6</v>
      </c>
      <c r="H10" s="403"/>
      <c r="I10" s="403"/>
      <c r="J10" s="406"/>
    </row>
    <row r="11" spans="1:10" ht="15.75">
      <c r="A11" s="22">
        <v>1</v>
      </c>
      <c r="B11" s="14" t="s">
        <v>16</v>
      </c>
      <c r="C11" s="294">
        <v>4002215002230</v>
      </c>
      <c r="D11" s="4">
        <f aca="true" t="shared" si="0" ref="D11:D53">E11+F11+G11</f>
        <v>0</v>
      </c>
      <c r="E11" s="4"/>
      <c r="F11" s="4"/>
      <c r="G11" s="4"/>
      <c r="H11" s="15">
        <v>15000</v>
      </c>
      <c r="I11" s="4">
        <f>'[1]T7'!H10</f>
        <v>259500</v>
      </c>
      <c r="J11" s="1"/>
    </row>
    <row r="12" spans="1:10" ht="15.75">
      <c r="A12" s="23">
        <v>2</v>
      </c>
      <c r="B12" s="16" t="s">
        <v>17</v>
      </c>
      <c r="C12" s="294">
        <v>4002215003130</v>
      </c>
      <c r="D12" s="4">
        <f t="shared" si="0"/>
        <v>0</v>
      </c>
      <c r="E12" s="16"/>
      <c r="F12" s="16"/>
      <c r="G12" s="16"/>
      <c r="H12" s="15">
        <v>15000</v>
      </c>
      <c r="I12" s="4">
        <f>'[1]T7'!H11</f>
        <v>718000</v>
      </c>
      <c r="J12" s="1"/>
    </row>
    <row r="13" spans="1:10" ht="15.75">
      <c r="A13" s="23">
        <v>3</v>
      </c>
      <c r="B13" s="16" t="s">
        <v>18</v>
      </c>
      <c r="C13" s="294">
        <v>4002215006542</v>
      </c>
      <c r="D13" s="4">
        <f t="shared" si="0"/>
        <v>0</v>
      </c>
      <c r="E13" s="16"/>
      <c r="F13" s="16"/>
      <c r="G13" s="16"/>
      <c r="H13" s="15">
        <v>15000</v>
      </c>
      <c r="I13" s="4">
        <f>'[1]T7'!H12</f>
        <v>659500</v>
      </c>
      <c r="J13" s="1"/>
    </row>
    <row r="14" spans="1:10" ht="15.75">
      <c r="A14" s="23">
        <v>4</v>
      </c>
      <c r="B14" s="16" t="s">
        <v>19</v>
      </c>
      <c r="C14" s="294">
        <v>4002215008207</v>
      </c>
      <c r="D14" s="4">
        <f t="shared" si="0"/>
        <v>0</v>
      </c>
      <c r="E14" s="16"/>
      <c r="F14" s="16"/>
      <c r="G14" s="16"/>
      <c r="H14" s="15">
        <v>15000</v>
      </c>
      <c r="I14" s="4">
        <f>'[1]T7'!H13</f>
        <v>599000</v>
      </c>
      <c r="J14" s="1"/>
    </row>
    <row r="15" spans="1:10" ht="15.75">
      <c r="A15" s="23">
        <v>5</v>
      </c>
      <c r="B15" s="16" t="s">
        <v>20</v>
      </c>
      <c r="C15" s="294">
        <v>4002215002252</v>
      </c>
      <c r="D15" s="4">
        <f t="shared" si="0"/>
        <v>0</v>
      </c>
      <c r="E15" s="16"/>
      <c r="F15" s="16"/>
      <c r="G15" s="16"/>
      <c r="H15" s="15">
        <v>15000</v>
      </c>
      <c r="I15" s="4">
        <f>'[1]T7'!H15</f>
        <v>400000</v>
      </c>
      <c r="J15" s="1"/>
    </row>
    <row r="16" spans="1:10" ht="15.75">
      <c r="A16" s="23">
        <v>6</v>
      </c>
      <c r="B16" s="16" t="s">
        <v>22</v>
      </c>
      <c r="C16" s="294">
        <v>4002215002377</v>
      </c>
      <c r="D16" s="4">
        <f t="shared" si="0"/>
        <v>7</v>
      </c>
      <c r="E16" s="16">
        <v>5</v>
      </c>
      <c r="F16" s="16">
        <v>2</v>
      </c>
      <c r="G16" s="16"/>
      <c r="H16" s="15">
        <v>15000</v>
      </c>
      <c r="I16" s="4">
        <f aca="true" t="shared" si="1" ref="I16:I53">ROUND((E16+F16*1.3+G16*1.8)*65000+H16*D16,-2)</f>
        <v>599000</v>
      </c>
      <c r="J16" s="1"/>
    </row>
    <row r="17" spans="1:10" ht="15.75">
      <c r="A17" s="23">
        <v>7</v>
      </c>
      <c r="B17" s="4" t="s">
        <v>23</v>
      </c>
      <c r="C17" s="294">
        <v>4002215002390</v>
      </c>
      <c r="D17" s="4">
        <f t="shared" si="0"/>
        <v>7</v>
      </c>
      <c r="E17" s="16">
        <v>5</v>
      </c>
      <c r="F17" s="16">
        <v>2</v>
      </c>
      <c r="G17" s="16"/>
      <c r="H17" s="15">
        <v>15000</v>
      </c>
      <c r="I17" s="4">
        <f t="shared" si="1"/>
        <v>599000</v>
      </c>
      <c r="J17" s="1"/>
    </row>
    <row r="18" spans="1:10" ht="15.75">
      <c r="A18" s="23">
        <v>8</v>
      </c>
      <c r="B18" s="4" t="s">
        <v>24</v>
      </c>
      <c r="C18" s="294">
        <v>4002215002410</v>
      </c>
      <c r="D18" s="4">
        <f t="shared" si="0"/>
        <v>7</v>
      </c>
      <c r="E18" s="16">
        <v>5</v>
      </c>
      <c r="F18" s="16">
        <v>2</v>
      </c>
      <c r="G18" s="16"/>
      <c r="H18" s="15">
        <v>15000</v>
      </c>
      <c r="I18" s="4">
        <f t="shared" si="1"/>
        <v>599000</v>
      </c>
      <c r="J18" s="1"/>
    </row>
    <row r="19" spans="1:10" ht="15.75">
      <c r="A19" s="23">
        <v>9</v>
      </c>
      <c r="B19" s="17" t="s">
        <v>27</v>
      </c>
      <c r="C19" s="294">
        <v>4002215003827</v>
      </c>
      <c r="D19" s="4">
        <f t="shared" si="0"/>
        <v>1</v>
      </c>
      <c r="E19" s="16"/>
      <c r="F19" s="16">
        <v>1</v>
      </c>
      <c r="G19" s="16"/>
      <c r="H19" s="15">
        <v>15000</v>
      </c>
      <c r="I19" s="4">
        <f t="shared" si="1"/>
        <v>99500</v>
      </c>
      <c r="J19" s="1"/>
    </row>
    <row r="20" spans="1:10" ht="15.75">
      <c r="A20" s="23">
        <v>10</v>
      </c>
      <c r="B20" s="17" t="s">
        <v>25</v>
      </c>
      <c r="C20" s="294">
        <v>4002215008220</v>
      </c>
      <c r="D20" s="4">
        <f t="shared" si="0"/>
        <v>8</v>
      </c>
      <c r="E20" s="16">
        <v>7</v>
      </c>
      <c r="F20" s="16">
        <v>1</v>
      </c>
      <c r="G20" s="16"/>
      <c r="H20" s="15">
        <v>15000</v>
      </c>
      <c r="I20" s="4">
        <f t="shared" si="1"/>
        <v>659500</v>
      </c>
      <c r="J20" s="1"/>
    </row>
    <row r="21" spans="1:10" ht="15.75">
      <c r="A21" s="23">
        <v>11</v>
      </c>
      <c r="B21" s="17" t="s">
        <v>26</v>
      </c>
      <c r="C21" s="294">
        <v>4002215002404</v>
      </c>
      <c r="D21" s="4">
        <f t="shared" si="0"/>
        <v>1</v>
      </c>
      <c r="E21" s="16">
        <v>1</v>
      </c>
      <c r="F21" s="16"/>
      <c r="G21" s="16"/>
      <c r="H21" s="15">
        <v>15000</v>
      </c>
      <c r="I21" s="4">
        <f t="shared" si="1"/>
        <v>80000</v>
      </c>
      <c r="J21" s="1"/>
    </row>
    <row r="22" spans="1:10" ht="15.75">
      <c r="A22" s="23">
        <v>12</v>
      </c>
      <c r="B22" s="16" t="s">
        <v>34</v>
      </c>
      <c r="C22" s="294">
        <v>4002215002462</v>
      </c>
      <c r="D22" s="4">
        <f t="shared" si="0"/>
        <v>5</v>
      </c>
      <c r="E22" s="16">
        <v>4</v>
      </c>
      <c r="F22" s="16">
        <v>1</v>
      </c>
      <c r="G22" s="16"/>
      <c r="H22" s="15">
        <v>15000</v>
      </c>
      <c r="I22" s="4">
        <f t="shared" si="1"/>
        <v>419500</v>
      </c>
      <c r="J22" s="1"/>
    </row>
    <row r="23" spans="1:10" ht="15.75">
      <c r="A23" s="23">
        <v>13</v>
      </c>
      <c r="B23" s="4" t="s">
        <v>35</v>
      </c>
      <c r="C23" s="294">
        <v>4002215002587</v>
      </c>
      <c r="D23" s="4">
        <f t="shared" si="0"/>
        <v>5</v>
      </c>
      <c r="E23" s="16">
        <v>5</v>
      </c>
      <c r="F23" s="16"/>
      <c r="G23" s="16"/>
      <c r="H23" s="15">
        <v>15000</v>
      </c>
      <c r="I23" s="4">
        <f t="shared" si="1"/>
        <v>400000</v>
      </c>
      <c r="J23" s="1"/>
    </row>
    <row r="24" spans="1:10" ht="15.75">
      <c r="A24" s="23">
        <v>14</v>
      </c>
      <c r="B24" s="4" t="s">
        <v>36</v>
      </c>
      <c r="C24" s="294">
        <v>4002215002433</v>
      </c>
      <c r="D24" s="4">
        <f t="shared" si="0"/>
        <v>6</v>
      </c>
      <c r="E24" s="16">
        <v>5</v>
      </c>
      <c r="F24" s="16">
        <v>1</v>
      </c>
      <c r="G24" s="16"/>
      <c r="H24" s="15">
        <v>15000</v>
      </c>
      <c r="I24" s="4">
        <f t="shared" si="1"/>
        <v>499500</v>
      </c>
      <c r="J24" s="1"/>
    </row>
    <row r="25" spans="1:10" ht="15.75">
      <c r="A25" s="23">
        <v>15</v>
      </c>
      <c r="B25" s="17" t="s">
        <v>37</v>
      </c>
      <c r="C25" s="294">
        <v>4002215002440</v>
      </c>
      <c r="D25" s="4">
        <f t="shared" si="0"/>
        <v>3</v>
      </c>
      <c r="E25" s="16">
        <v>3</v>
      </c>
      <c r="F25" s="16"/>
      <c r="G25" s="16"/>
      <c r="H25" s="15">
        <v>15000</v>
      </c>
      <c r="I25" s="4">
        <f t="shared" si="1"/>
        <v>240000</v>
      </c>
      <c r="J25" s="1"/>
    </row>
    <row r="26" spans="1:10" ht="15.75">
      <c r="A26" s="23">
        <v>16</v>
      </c>
      <c r="B26" s="17" t="s">
        <v>38</v>
      </c>
      <c r="C26" s="294">
        <v>4002215003719</v>
      </c>
      <c r="D26" s="4">
        <f t="shared" si="0"/>
        <v>4</v>
      </c>
      <c r="E26" s="16"/>
      <c r="F26" s="16">
        <v>4</v>
      </c>
      <c r="G26" s="16"/>
      <c r="H26" s="15">
        <v>15000</v>
      </c>
      <c r="I26" s="4">
        <f t="shared" si="1"/>
        <v>398000</v>
      </c>
      <c r="J26" s="1"/>
    </row>
    <row r="27" spans="1:10" ht="15.75">
      <c r="A27" s="23">
        <v>17</v>
      </c>
      <c r="B27" s="17" t="s">
        <v>39</v>
      </c>
      <c r="C27" s="294">
        <v>4002215002456</v>
      </c>
      <c r="D27" s="4">
        <f t="shared" si="0"/>
        <v>4</v>
      </c>
      <c r="E27" s="16">
        <v>3</v>
      </c>
      <c r="F27" s="16">
        <v>1</v>
      </c>
      <c r="G27" s="16"/>
      <c r="H27" s="15">
        <v>15000</v>
      </c>
      <c r="I27" s="4">
        <f t="shared" si="1"/>
        <v>339500</v>
      </c>
      <c r="J27" s="1"/>
    </row>
    <row r="28" spans="1:10" ht="15.75">
      <c r="A28" s="23">
        <v>18</v>
      </c>
      <c r="B28" s="17" t="s">
        <v>41</v>
      </c>
      <c r="C28" s="294">
        <v>4002215003226</v>
      </c>
      <c r="D28" s="4">
        <f t="shared" si="0"/>
        <v>4</v>
      </c>
      <c r="E28" s="16">
        <v>3</v>
      </c>
      <c r="F28" s="16">
        <v>1</v>
      </c>
      <c r="G28" s="16"/>
      <c r="H28" s="15">
        <v>15000</v>
      </c>
      <c r="I28" s="4">
        <f t="shared" si="1"/>
        <v>339500</v>
      </c>
      <c r="J28" s="1"/>
    </row>
    <row r="29" spans="1:10" ht="15.75">
      <c r="A29" s="23">
        <v>19</v>
      </c>
      <c r="B29" s="16" t="s">
        <v>42</v>
      </c>
      <c r="C29" s="294">
        <v>4002215002217</v>
      </c>
      <c r="D29" s="4">
        <f t="shared" si="0"/>
        <v>6</v>
      </c>
      <c r="E29" s="16">
        <v>5</v>
      </c>
      <c r="F29" s="16">
        <v>1</v>
      </c>
      <c r="G29" s="16"/>
      <c r="H29" s="15">
        <v>15000</v>
      </c>
      <c r="I29" s="4">
        <f t="shared" si="1"/>
        <v>499500</v>
      </c>
      <c r="J29" s="1"/>
    </row>
    <row r="30" spans="1:10" ht="15.75">
      <c r="A30" s="23">
        <v>20</v>
      </c>
      <c r="B30" s="4" t="s">
        <v>43</v>
      </c>
      <c r="C30" s="294">
        <v>4002215002150</v>
      </c>
      <c r="D30" s="4">
        <f t="shared" si="0"/>
        <v>5</v>
      </c>
      <c r="E30" s="16">
        <v>5</v>
      </c>
      <c r="F30" s="16"/>
      <c r="G30" s="16"/>
      <c r="H30" s="15">
        <v>15000</v>
      </c>
      <c r="I30" s="4">
        <f t="shared" si="1"/>
        <v>400000</v>
      </c>
      <c r="J30" s="1"/>
    </row>
    <row r="31" spans="1:10" ht="15.75">
      <c r="A31" s="23">
        <v>21</v>
      </c>
      <c r="B31" s="4" t="s">
        <v>44</v>
      </c>
      <c r="C31" s="294">
        <v>4002215002088</v>
      </c>
      <c r="D31" s="4">
        <f t="shared" si="0"/>
        <v>4</v>
      </c>
      <c r="E31" s="16">
        <v>3</v>
      </c>
      <c r="F31" s="16">
        <v>1</v>
      </c>
      <c r="G31" s="16"/>
      <c r="H31" s="15">
        <v>15000</v>
      </c>
      <c r="I31" s="4">
        <f t="shared" si="1"/>
        <v>339500</v>
      </c>
      <c r="J31" s="1"/>
    </row>
    <row r="32" spans="1:10" ht="15.75">
      <c r="A32" s="23">
        <v>22</v>
      </c>
      <c r="B32" s="4" t="s">
        <v>45</v>
      </c>
      <c r="C32" s="294">
        <v>4002215002121</v>
      </c>
      <c r="D32" s="4">
        <f t="shared" si="0"/>
        <v>5</v>
      </c>
      <c r="E32" s="16">
        <v>4</v>
      </c>
      <c r="F32" s="16">
        <v>1</v>
      </c>
      <c r="G32" s="16"/>
      <c r="H32" s="15">
        <v>15000</v>
      </c>
      <c r="I32" s="4">
        <f t="shared" si="1"/>
        <v>419500</v>
      </c>
      <c r="J32" s="1"/>
    </row>
    <row r="33" spans="1:10" ht="15.75">
      <c r="A33" s="23">
        <v>23</v>
      </c>
      <c r="B33" s="4" t="s">
        <v>46</v>
      </c>
      <c r="C33" s="294">
        <v>4002215003731</v>
      </c>
      <c r="D33" s="4">
        <f t="shared" si="0"/>
        <v>5</v>
      </c>
      <c r="E33" s="16">
        <v>2</v>
      </c>
      <c r="F33" s="16">
        <v>3</v>
      </c>
      <c r="G33" s="16"/>
      <c r="H33" s="15">
        <v>15000</v>
      </c>
      <c r="I33" s="4">
        <f t="shared" si="1"/>
        <v>458500</v>
      </c>
      <c r="J33" s="1"/>
    </row>
    <row r="34" spans="1:10" ht="15.75">
      <c r="A34" s="23">
        <v>24</v>
      </c>
      <c r="B34" s="4" t="s">
        <v>47</v>
      </c>
      <c r="C34" s="294">
        <v>4002215002196</v>
      </c>
      <c r="D34" s="4">
        <f t="shared" si="0"/>
        <v>2</v>
      </c>
      <c r="E34" s="16">
        <v>2</v>
      </c>
      <c r="F34" s="16"/>
      <c r="G34" s="16"/>
      <c r="H34" s="15">
        <v>15000</v>
      </c>
      <c r="I34" s="4">
        <f t="shared" si="1"/>
        <v>160000</v>
      </c>
      <c r="J34" s="1"/>
    </row>
    <row r="35" spans="1:10" ht="15.75">
      <c r="A35" s="23">
        <v>25</v>
      </c>
      <c r="B35" s="4" t="s">
        <v>49</v>
      </c>
      <c r="C35" s="294">
        <v>4002215003783</v>
      </c>
      <c r="D35" s="4">
        <f t="shared" si="0"/>
        <v>5</v>
      </c>
      <c r="E35" s="16">
        <v>3</v>
      </c>
      <c r="F35" s="16">
        <v>2</v>
      </c>
      <c r="G35" s="16"/>
      <c r="H35" s="15">
        <v>15000</v>
      </c>
      <c r="I35" s="4">
        <f t="shared" si="1"/>
        <v>439000</v>
      </c>
      <c r="J35" s="1"/>
    </row>
    <row r="36" spans="1:10" ht="15.75">
      <c r="A36" s="23">
        <v>26</v>
      </c>
      <c r="B36" s="4" t="s">
        <v>50</v>
      </c>
      <c r="C36" s="294">
        <v>4002215020928</v>
      </c>
      <c r="D36" s="4">
        <f t="shared" si="0"/>
        <v>6</v>
      </c>
      <c r="E36" s="16">
        <v>4</v>
      </c>
      <c r="F36" s="16">
        <v>2</v>
      </c>
      <c r="G36" s="16"/>
      <c r="H36" s="15">
        <v>15000</v>
      </c>
      <c r="I36" s="4">
        <f t="shared" si="1"/>
        <v>519000</v>
      </c>
      <c r="J36" s="1"/>
    </row>
    <row r="37" spans="1:10" ht="15.75">
      <c r="A37" s="23">
        <v>27</v>
      </c>
      <c r="B37" s="4" t="s">
        <v>51</v>
      </c>
      <c r="C37" s="294">
        <v>4002215006486</v>
      </c>
      <c r="D37" s="4">
        <f t="shared" si="0"/>
        <v>4</v>
      </c>
      <c r="E37" s="16">
        <v>4</v>
      </c>
      <c r="F37" s="16"/>
      <c r="G37" s="16"/>
      <c r="H37" s="15">
        <v>15000</v>
      </c>
      <c r="I37" s="4">
        <f t="shared" si="1"/>
        <v>320000</v>
      </c>
      <c r="J37" s="1"/>
    </row>
    <row r="38" spans="1:10" ht="15.75">
      <c r="A38" s="23">
        <v>28</v>
      </c>
      <c r="B38" s="4" t="s">
        <v>52</v>
      </c>
      <c r="C38" s="294">
        <v>4002215022237</v>
      </c>
      <c r="D38" s="4">
        <f t="shared" si="0"/>
        <v>7</v>
      </c>
      <c r="E38" s="16">
        <v>5</v>
      </c>
      <c r="F38" s="16">
        <v>2</v>
      </c>
      <c r="G38" s="16"/>
      <c r="H38" s="15">
        <v>15000</v>
      </c>
      <c r="I38" s="4">
        <f t="shared" si="1"/>
        <v>599000</v>
      </c>
      <c r="J38" s="1"/>
    </row>
    <row r="39" spans="1:10" ht="15.75">
      <c r="A39" s="23">
        <v>29</v>
      </c>
      <c r="B39" s="4" t="s">
        <v>53</v>
      </c>
      <c r="C39" s="294">
        <v>4002215002094</v>
      </c>
      <c r="D39" s="4">
        <f t="shared" si="0"/>
        <v>7</v>
      </c>
      <c r="E39" s="16">
        <v>5</v>
      </c>
      <c r="F39" s="16">
        <v>2</v>
      </c>
      <c r="G39" s="16"/>
      <c r="H39" s="15">
        <v>15000</v>
      </c>
      <c r="I39" s="4">
        <f t="shared" si="1"/>
        <v>599000</v>
      </c>
      <c r="J39" s="1"/>
    </row>
    <row r="40" spans="1:10" ht="15.75">
      <c r="A40" s="23">
        <v>30</v>
      </c>
      <c r="B40" s="4" t="s">
        <v>54</v>
      </c>
      <c r="C40" s="294">
        <v>4002215003646</v>
      </c>
      <c r="D40" s="4">
        <f t="shared" si="0"/>
        <v>6</v>
      </c>
      <c r="E40" s="16">
        <v>4</v>
      </c>
      <c r="F40" s="16">
        <v>2</v>
      </c>
      <c r="G40" s="16"/>
      <c r="H40" s="15">
        <v>15000</v>
      </c>
      <c r="I40" s="4">
        <f t="shared" si="1"/>
        <v>519000</v>
      </c>
      <c r="J40" s="1"/>
    </row>
    <row r="41" spans="1:10" ht="15.75">
      <c r="A41" s="23">
        <v>31</v>
      </c>
      <c r="B41" s="16" t="s">
        <v>62</v>
      </c>
      <c r="C41" s="294">
        <v>4002215002167</v>
      </c>
      <c r="D41" s="4">
        <f t="shared" si="0"/>
        <v>1</v>
      </c>
      <c r="E41" s="16">
        <v>1</v>
      </c>
      <c r="F41" s="16"/>
      <c r="G41" s="16"/>
      <c r="H41" s="15">
        <v>15000</v>
      </c>
      <c r="I41" s="4">
        <f t="shared" si="1"/>
        <v>80000</v>
      </c>
      <c r="J41" s="1"/>
    </row>
    <row r="42" spans="1:10" ht="15.75">
      <c r="A42" s="23">
        <v>32</v>
      </c>
      <c r="B42" s="4" t="s">
        <v>61</v>
      </c>
      <c r="C42" s="294">
        <v>4002215001590</v>
      </c>
      <c r="D42" s="4">
        <f t="shared" si="0"/>
        <v>4</v>
      </c>
      <c r="E42" s="16">
        <v>2</v>
      </c>
      <c r="F42" s="16">
        <v>2</v>
      </c>
      <c r="G42" s="16"/>
      <c r="H42" s="15">
        <v>15000</v>
      </c>
      <c r="I42" s="4">
        <f t="shared" si="1"/>
        <v>359000</v>
      </c>
      <c r="J42" s="1"/>
    </row>
    <row r="43" spans="1:10" ht="15.75">
      <c r="A43" s="23">
        <v>33</v>
      </c>
      <c r="B43" s="4" t="s">
        <v>55</v>
      </c>
      <c r="C43" s="294">
        <v>4002215001952</v>
      </c>
      <c r="D43" s="4">
        <f t="shared" si="0"/>
        <v>6</v>
      </c>
      <c r="E43" s="16">
        <v>5</v>
      </c>
      <c r="F43" s="16">
        <v>1</v>
      </c>
      <c r="G43" s="16"/>
      <c r="H43" s="15">
        <v>15000</v>
      </c>
      <c r="I43" s="4">
        <f t="shared" si="1"/>
        <v>499500</v>
      </c>
      <c r="J43" s="1"/>
    </row>
    <row r="44" spans="1:10" ht="15.75">
      <c r="A44" s="23">
        <v>34</v>
      </c>
      <c r="B44" s="4" t="s">
        <v>56</v>
      </c>
      <c r="C44" s="294">
        <v>4002215001930</v>
      </c>
      <c r="D44" s="4">
        <f t="shared" si="0"/>
        <v>5</v>
      </c>
      <c r="E44" s="16">
        <v>4</v>
      </c>
      <c r="F44" s="16">
        <v>1</v>
      </c>
      <c r="G44" s="16"/>
      <c r="H44" s="15">
        <v>15000</v>
      </c>
      <c r="I44" s="4">
        <f t="shared" si="1"/>
        <v>419500</v>
      </c>
      <c r="J44" s="1"/>
    </row>
    <row r="45" spans="1:10" ht="15.75">
      <c r="A45" s="23">
        <v>35</v>
      </c>
      <c r="B45" s="4" t="s">
        <v>57</v>
      </c>
      <c r="C45" s="294">
        <v>4002215001640</v>
      </c>
      <c r="D45" s="4">
        <f t="shared" si="0"/>
        <v>4</v>
      </c>
      <c r="E45" s="16">
        <v>3</v>
      </c>
      <c r="F45" s="16">
        <v>1</v>
      </c>
      <c r="G45" s="16"/>
      <c r="H45" s="15">
        <v>15000</v>
      </c>
      <c r="I45" s="4">
        <f t="shared" si="1"/>
        <v>339500</v>
      </c>
      <c r="J45" s="1"/>
    </row>
    <row r="46" spans="1:10" ht="15.75">
      <c r="A46" s="23">
        <v>36</v>
      </c>
      <c r="B46" s="4" t="s">
        <v>58</v>
      </c>
      <c r="C46" s="294">
        <v>4002215001584</v>
      </c>
      <c r="D46" s="4">
        <f t="shared" si="0"/>
        <v>5</v>
      </c>
      <c r="E46" s="16">
        <v>3</v>
      </c>
      <c r="F46" s="16">
        <v>2</v>
      </c>
      <c r="G46" s="16"/>
      <c r="H46" s="15">
        <v>15000</v>
      </c>
      <c r="I46" s="4">
        <f t="shared" si="1"/>
        <v>439000</v>
      </c>
      <c r="J46" s="1"/>
    </row>
    <row r="47" spans="1:10" ht="15.75">
      <c r="A47" s="23">
        <v>37</v>
      </c>
      <c r="B47" s="4" t="s">
        <v>59</v>
      </c>
      <c r="C47" s="294">
        <v>4002215002020</v>
      </c>
      <c r="D47" s="4">
        <f t="shared" si="0"/>
        <v>6</v>
      </c>
      <c r="E47" s="16">
        <v>5</v>
      </c>
      <c r="F47" s="16">
        <v>1</v>
      </c>
      <c r="G47" s="16"/>
      <c r="H47" s="15">
        <v>15000</v>
      </c>
      <c r="I47" s="4">
        <f t="shared" si="1"/>
        <v>499500</v>
      </c>
      <c r="J47" s="1"/>
    </row>
    <row r="48" spans="1:10" ht="15.75">
      <c r="A48" s="23">
        <v>38</v>
      </c>
      <c r="B48" s="4" t="s">
        <v>63</v>
      </c>
      <c r="C48" s="294">
        <v>4002215002115</v>
      </c>
      <c r="D48" s="4">
        <f t="shared" si="0"/>
        <v>5</v>
      </c>
      <c r="E48" s="16">
        <v>5</v>
      </c>
      <c r="F48" s="16"/>
      <c r="G48" s="16"/>
      <c r="H48" s="15">
        <v>15000</v>
      </c>
      <c r="I48" s="4">
        <f t="shared" si="1"/>
        <v>400000</v>
      </c>
      <c r="J48" s="1"/>
    </row>
    <row r="49" spans="1:10" ht="15.75">
      <c r="A49" s="23">
        <v>39</v>
      </c>
      <c r="B49" s="4" t="s">
        <v>64</v>
      </c>
      <c r="C49" s="294">
        <v>4002215002109</v>
      </c>
      <c r="D49" s="4">
        <f t="shared" si="0"/>
        <v>7</v>
      </c>
      <c r="E49" s="16">
        <v>5</v>
      </c>
      <c r="F49" s="16">
        <v>2</v>
      </c>
      <c r="G49" s="16"/>
      <c r="H49" s="15">
        <v>15000</v>
      </c>
      <c r="I49" s="4">
        <f t="shared" si="1"/>
        <v>599000</v>
      </c>
      <c r="J49" s="1"/>
    </row>
    <row r="50" spans="1:10" ht="15.75">
      <c r="A50" s="23">
        <v>40</v>
      </c>
      <c r="B50" s="4" t="s">
        <v>65</v>
      </c>
      <c r="C50" s="294">
        <v>4002215003941</v>
      </c>
      <c r="D50" s="4">
        <f t="shared" si="0"/>
        <v>4</v>
      </c>
      <c r="E50" s="16">
        <v>2</v>
      </c>
      <c r="F50" s="16">
        <v>2</v>
      </c>
      <c r="G50" s="16"/>
      <c r="H50" s="15">
        <v>15000</v>
      </c>
      <c r="I50" s="4">
        <f t="shared" si="1"/>
        <v>359000</v>
      </c>
      <c r="J50" s="1"/>
    </row>
    <row r="51" spans="1:10" ht="15.75">
      <c r="A51" s="23">
        <v>41</v>
      </c>
      <c r="B51" s="4" t="s">
        <v>68</v>
      </c>
      <c r="C51" s="294">
        <v>4002215002071</v>
      </c>
      <c r="D51" s="4">
        <f t="shared" si="0"/>
        <v>5</v>
      </c>
      <c r="E51" s="16">
        <v>4</v>
      </c>
      <c r="F51" s="16">
        <v>1</v>
      </c>
      <c r="G51" s="16"/>
      <c r="H51" s="15">
        <v>15000</v>
      </c>
      <c r="I51" s="4">
        <f t="shared" si="1"/>
        <v>419500</v>
      </c>
      <c r="J51" s="1"/>
    </row>
    <row r="52" spans="1:10" ht="15.75">
      <c r="A52" s="23">
        <v>42</v>
      </c>
      <c r="B52" s="4" t="s">
        <v>66</v>
      </c>
      <c r="C52" s="294">
        <v>4002215002200</v>
      </c>
      <c r="D52" s="4">
        <f t="shared" si="0"/>
        <v>5</v>
      </c>
      <c r="E52" s="16">
        <v>4</v>
      </c>
      <c r="F52" s="16">
        <v>1</v>
      </c>
      <c r="G52" s="16"/>
      <c r="H52" s="15">
        <v>15000</v>
      </c>
      <c r="I52" s="4">
        <f t="shared" si="1"/>
        <v>419500</v>
      </c>
      <c r="J52" s="1"/>
    </row>
    <row r="53" spans="1:10" ht="15.75">
      <c r="A53" s="23">
        <v>43</v>
      </c>
      <c r="B53" s="4" t="s">
        <v>67</v>
      </c>
      <c r="C53" s="294">
        <v>4002215020911</v>
      </c>
      <c r="D53" s="4">
        <f t="shared" si="0"/>
        <v>5</v>
      </c>
      <c r="E53" s="16">
        <v>3</v>
      </c>
      <c r="F53" s="16">
        <v>2</v>
      </c>
      <c r="G53" s="16"/>
      <c r="H53" s="15">
        <v>15000</v>
      </c>
      <c r="I53" s="4">
        <f t="shared" si="1"/>
        <v>439000</v>
      </c>
      <c r="J53" s="1"/>
    </row>
    <row r="54" spans="1:10" ht="15.75">
      <c r="A54" s="23">
        <v>44</v>
      </c>
      <c r="B54" s="4" t="s">
        <v>70</v>
      </c>
      <c r="C54" s="294">
        <v>4002215003118</v>
      </c>
      <c r="D54" s="4">
        <f>E54+F54+G54</f>
        <v>8</v>
      </c>
      <c r="E54" s="16">
        <v>6</v>
      </c>
      <c r="F54" s="16">
        <v>2</v>
      </c>
      <c r="G54" s="16"/>
      <c r="H54" s="15">
        <v>15000</v>
      </c>
      <c r="I54" s="4">
        <f>ROUND((E54+F54*1.3+G54*1.8)*65000+H54*D54,-2)</f>
        <v>679000</v>
      </c>
      <c r="J54" s="1"/>
    </row>
    <row r="55" spans="1:10" ht="15.75">
      <c r="A55" s="23">
        <v>45</v>
      </c>
      <c r="B55" s="4" t="s">
        <v>71</v>
      </c>
      <c r="C55" s="294">
        <v>4002215002325</v>
      </c>
      <c r="D55" s="4">
        <f>E55+F55+G55</f>
        <v>7</v>
      </c>
      <c r="E55" s="16">
        <v>5</v>
      </c>
      <c r="F55" s="16">
        <v>2</v>
      </c>
      <c r="G55" s="16"/>
      <c r="H55" s="15">
        <v>15000</v>
      </c>
      <c r="I55" s="4">
        <f>ROUND((E55+F55*1.3+G55*1.8)*65000+H55*D55,-2)</f>
        <v>599000</v>
      </c>
      <c r="J55" s="1"/>
    </row>
    <row r="56" spans="1:10" ht="15.75">
      <c r="A56" s="23">
        <v>46</v>
      </c>
      <c r="B56" s="4" t="s">
        <v>82</v>
      </c>
      <c r="C56" s="294">
        <v>4002215029531</v>
      </c>
      <c r="D56" s="4">
        <f>E56+F56+G56</f>
        <v>8</v>
      </c>
      <c r="E56" s="16">
        <v>7</v>
      </c>
      <c r="F56" s="16">
        <v>1</v>
      </c>
      <c r="G56" s="16"/>
      <c r="H56" s="15">
        <v>15000</v>
      </c>
      <c r="I56" s="4">
        <f>ROUND((E56+F56*1.3+G56*1.8)*65000+H56*D56,-2)</f>
        <v>659500</v>
      </c>
      <c r="J56" s="1"/>
    </row>
    <row r="57" spans="1:10" ht="15.75">
      <c r="A57" s="23">
        <v>47</v>
      </c>
      <c r="B57" s="4" t="s">
        <v>83</v>
      </c>
      <c r="C57" s="294">
        <v>4002215006507</v>
      </c>
      <c r="D57" s="4">
        <f>E57+F57+G57</f>
        <v>7</v>
      </c>
      <c r="E57" s="16">
        <v>5</v>
      </c>
      <c r="F57" s="16">
        <v>2</v>
      </c>
      <c r="G57" s="16"/>
      <c r="H57" s="15">
        <v>15000</v>
      </c>
      <c r="I57" s="4">
        <f>ROUND((E57+F57*1.3+G57*1.8)*65000+H57*D57,-2)</f>
        <v>599000</v>
      </c>
      <c r="J57" s="1"/>
    </row>
    <row r="58" spans="1:10" ht="15.75">
      <c r="A58" s="23">
        <v>48</v>
      </c>
      <c r="B58" s="4" t="s">
        <v>73</v>
      </c>
      <c r="C58" s="294">
        <v>4002215002007</v>
      </c>
      <c r="D58" s="4">
        <f>E58+F58+G58</f>
        <v>1</v>
      </c>
      <c r="E58" s="16"/>
      <c r="F58" s="16">
        <v>1</v>
      </c>
      <c r="G58" s="16"/>
      <c r="H58" s="15">
        <v>15000</v>
      </c>
      <c r="I58" s="4">
        <f>ROUND((E58+F58*1.3+G58*1.8)*65000+H58*D58,-2)</f>
        <v>99500</v>
      </c>
      <c r="J58" s="1"/>
    </row>
    <row r="59" spans="1:10" ht="15.75">
      <c r="A59" s="23">
        <v>49</v>
      </c>
      <c r="B59" s="16" t="s">
        <v>78</v>
      </c>
      <c r="C59" s="294">
        <v>4002215001322</v>
      </c>
      <c r="D59" s="4">
        <f aca="true" t="shared" si="2" ref="D59:D64">E59+F59+G59</f>
        <v>6</v>
      </c>
      <c r="E59" s="16">
        <v>5</v>
      </c>
      <c r="F59" s="16">
        <v>1</v>
      </c>
      <c r="G59" s="16"/>
      <c r="H59" s="15">
        <v>15000</v>
      </c>
      <c r="I59" s="4">
        <f aca="true" t="shared" si="3" ref="I59:I64">ROUND((E59+F59*1.3+G59*1.8)*65000+H59*D59,-2)</f>
        <v>499500</v>
      </c>
      <c r="J59" s="1"/>
    </row>
    <row r="60" spans="1:10" ht="15.75">
      <c r="A60" s="23">
        <v>50</v>
      </c>
      <c r="B60" s="4" t="s">
        <v>74</v>
      </c>
      <c r="C60" s="294">
        <v>4002215001339</v>
      </c>
      <c r="D60" s="4">
        <f t="shared" si="2"/>
        <v>5</v>
      </c>
      <c r="E60" s="16">
        <v>3</v>
      </c>
      <c r="F60" s="16">
        <v>2</v>
      </c>
      <c r="G60" s="16"/>
      <c r="H60" s="15">
        <v>15000</v>
      </c>
      <c r="I60" s="4">
        <f t="shared" si="3"/>
        <v>439000</v>
      </c>
      <c r="J60" s="1"/>
    </row>
    <row r="61" spans="1:10" ht="15.75">
      <c r="A61" s="23">
        <v>51</v>
      </c>
      <c r="B61" s="4" t="s">
        <v>75</v>
      </c>
      <c r="C61" s="294">
        <v>4002215002144</v>
      </c>
      <c r="D61" s="4">
        <f t="shared" si="2"/>
        <v>6</v>
      </c>
      <c r="E61" s="16">
        <v>4</v>
      </c>
      <c r="F61" s="16">
        <v>2</v>
      </c>
      <c r="G61" s="16"/>
      <c r="H61" s="15">
        <v>15000</v>
      </c>
      <c r="I61" s="4">
        <f t="shared" si="3"/>
        <v>519000</v>
      </c>
      <c r="J61" s="1"/>
    </row>
    <row r="62" spans="1:10" ht="15.75">
      <c r="A62" s="23">
        <v>52</v>
      </c>
      <c r="B62" s="4" t="s">
        <v>76</v>
      </c>
      <c r="C62" s="294">
        <v>4002215001532</v>
      </c>
      <c r="D62" s="4">
        <f t="shared" si="2"/>
        <v>3</v>
      </c>
      <c r="E62" s="16">
        <v>2</v>
      </c>
      <c r="F62" s="16">
        <v>1</v>
      </c>
      <c r="G62" s="16"/>
      <c r="H62" s="15">
        <v>15000</v>
      </c>
      <c r="I62" s="4">
        <f t="shared" si="3"/>
        <v>259500</v>
      </c>
      <c r="J62" s="1"/>
    </row>
    <row r="63" spans="1:10" ht="15.75">
      <c r="A63" s="23">
        <v>53</v>
      </c>
      <c r="B63" s="4" t="s">
        <v>77</v>
      </c>
      <c r="C63" s="294">
        <v>4002215001896</v>
      </c>
      <c r="D63" s="4">
        <f t="shared" si="2"/>
        <v>6</v>
      </c>
      <c r="E63" s="16">
        <v>5</v>
      </c>
      <c r="F63" s="16">
        <v>1</v>
      </c>
      <c r="G63" s="16"/>
      <c r="H63" s="15">
        <v>15000</v>
      </c>
      <c r="I63" s="4">
        <f t="shared" si="3"/>
        <v>499500</v>
      </c>
      <c r="J63" s="1"/>
    </row>
    <row r="64" spans="1:10" ht="15.75">
      <c r="A64" s="23">
        <v>54</v>
      </c>
      <c r="B64" s="4" t="s">
        <v>79</v>
      </c>
      <c r="C64" s="294">
        <v>4002215001634</v>
      </c>
      <c r="D64" s="4">
        <f t="shared" si="2"/>
        <v>5</v>
      </c>
      <c r="E64" s="16">
        <v>4</v>
      </c>
      <c r="F64" s="16">
        <v>1</v>
      </c>
      <c r="G64" s="16"/>
      <c r="H64" s="15">
        <v>15000</v>
      </c>
      <c r="I64" s="4">
        <f t="shared" si="3"/>
        <v>419500</v>
      </c>
      <c r="J64" s="1"/>
    </row>
    <row r="65" spans="1:10" ht="15.75">
      <c r="A65" s="23">
        <v>55</v>
      </c>
      <c r="B65" s="4" t="s">
        <v>90</v>
      </c>
      <c r="C65" s="294">
        <v>4002215001850</v>
      </c>
      <c r="D65" s="4">
        <f aca="true" t="shared" si="4" ref="D65:D81">E65+F65+G65</f>
        <v>5</v>
      </c>
      <c r="E65" s="16">
        <v>5</v>
      </c>
      <c r="F65" s="16"/>
      <c r="G65" s="16"/>
      <c r="H65" s="15">
        <v>15000</v>
      </c>
      <c r="I65" s="4">
        <f aca="true" t="shared" si="5" ref="I65:I82">ROUND((E65*1.5+F65*1.3*1.5+G65*1.8*1.5)*65000+H65*D65,-2)</f>
        <v>562500</v>
      </c>
      <c r="J65" s="1"/>
    </row>
    <row r="66" spans="1:10" ht="15.75">
      <c r="A66" s="23">
        <v>56</v>
      </c>
      <c r="B66" s="4" t="s">
        <v>85</v>
      </c>
      <c r="C66" s="294">
        <v>4002215002036</v>
      </c>
      <c r="D66" s="4">
        <f t="shared" si="4"/>
        <v>8</v>
      </c>
      <c r="E66" s="16">
        <v>5</v>
      </c>
      <c r="F66" s="16">
        <v>3</v>
      </c>
      <c r="G66" s="16"/>
      <c r="H66" s="15">
        <v>15000</v>
      </c>
      <c r="I66" s="4">
        <f t="shared" si="5"/>
        <v>987800</v>
      </c>
      <c r="J66" s="1"/>
    </row>
    <row r="67" spans="1:10" ht="15.75">
      <c r="A67" s="23">
        <v>57</v>
      </c>
      <c r="B67" s="4" t="s">
        <v>86</v>
      </c>
      <c r="C67" s="294">
        <v>4002215001981</v>
      </c>
      <c r="D67" s="4">
        <f t="shared" si="4"/>
        <v>7</v>
      </c>
      <c r="E67" s="16">
        <v>5</v>
      </c>
      <c r="F67" s="16">
        <v>2</v>
      </c>
      <c r="G67" s="16"/>
      <c r="H67" s="15">
        <v>15000</v>
      </c>
      <c r="I67" s="4">
        <f t="shared" si="5"/>
        <v>846000</v>
      </c>
      <c r="J67" s="1"/>
    </row>
    <row r="68" spans="1:10" ht="15.75">
      <c r="A68" s="23">
        <v>58</v>
      </c>
      <c r="B68" s="4" t="s">
        <v>88</v>
      </c>
      <c r="C68" s="294">
        <v>4002215001923</v>
      </c>
      <c r="D68" s="4">
        <f t="shared" si="4"/>
        <v>6</v>
      </c>
      <c r="E68" s="16">
        <v>4</v>
      </c>
      <c r="F68" s="16">
        <v>2</v>
      </c>
      <c r="G68" s="16"/>
      <c r="H68" s="15">
        <v>15000</v>
      </c>
      <c r="I68" s="4">
        <f t="shared" si="5"/>
        <v>733500</v>
      </c>
      <c r="J68" s="1"/>
    </row>
    <row r="69" spans="1:10" ht="15.75">
      <c r="A69" s="23">
        <v>59</v>
      </c>
      <c r="B69" s="4" t="s">
        <v>89</v>
      </c>
      <c r="C69" s="294">
        <v>4002215022214</v>
      </c>
      <c r="D69" s="4">
        <f t="shared" si="4"/>
        <v>5</v>
      </c>
      <c r="E69" s="16">
        <v>4</v>
      </c>
      <c r="F69" s="16">
        <v>1</v>
      </c>
      <c r="G69" s="16"/>
      <c r="H69" s="15">
        <v>15000</v>
      </c>
      <c r="I69" s="4">
        <f t="shared" si="5"/>
        <v>591800</v>
      </c>
      <c r="J69" s="1"/>
    </row>
    <row r="70" spans="1:10" ht="16.5">
      <c r="A70" s="23">
        <v>60</v>
      </c>
      <c r="B70" s="28" t="s">
        <v>91</v>
      </c>
      <c r="C70" s="298">
        <v>4002215001838</v>
      </c>
      <c r="D70" s="29">
        <f t="shared" si="4"/>
        <v>4</v>
      </c>
      <c r="E70" s="29">
        <v>3</v>
      </c>
      <c r="F70" s="29">
        <v>1</v>
      </c>
      <c r="G70" s="29"/>
      <c r="H70" s="30">
        <v>15000</v>
      </c>
      <c r="I70" s="29">
        <f t="shared" si="5"/>
        <v>479300</v>
      </c>
      <c r="J70" s="31"/>
    </row>
    <row r="71" spans="1:10" ht="16.5">
      <c r="A71" s="23">
        <v>61</v>
      </c>
      <c r="B71" s="28" t="s">
        <v>92</v>
      </c>
      <c r="C71" s="298">
        <v>4002215002319</v>
      </c>
      <c r="D71" s="29">
        <f t="shared" si="4"/>
        <v>4</v>
      </c>
      <c r="E71" s="29">
        <v>3</v>
      </c>
      <c r="F71" s="29">
        <v>1</v>
      </c>
      <c r="G71" s="29"/>
      <c r="H71" s="30">
        <v>15000</v>
      </c>
      <c r="I71" s="29">
        <f t="shared" si="5"/>
        <v>479300</v>
      </c>
      <c r="J71" s="31"/>
    </row>
    <row r="72" spans="1:10" ht="16.5">
      <c r="A72" s="23">
        <v>62</v>
      </c>
      <c r="B72" s="28" t="s">
        <v>94</v>
      </c>
      <c r="C72" s="298">
        <v>4002215001815</v>
      </c>
      <c r="D72" s="29">
        <f t="shared" si="4"/>
        <v>5</v>
      </c>
      <c r="E72" s="29">
        <v>4</v>
      </c>
      <c r="F72" s="29">
        <v>1</v>
      </c>
      <c r="G72" s="29"/>
      <c r="H72" s="30">
        <v>15000</v>
      </c>
      <c r="I72" s="29">
        <f t="shared" si="5"/>
        <v>591800</v>
      </c>
      <c r="J72" s="31"/>
    </row>
    <row r="73" spans="1:10" ht="16.5">
      <c r="A73" s="23">
        <v>63</v>
      </c>
      <c r="B73" s="28" t="s">
        <v>95</v>
      </c>
      <c r="C73" s="318">
        <v>4002215006513</v>
      </c>
      <c r="D73" s="29">
        <f t="shared" si="4"/>
        <v>6</v>
      </c>
      <c r="E73" s="29">
        <v>5</v>
      </c>
      <c r="F73" s="29">
        <v>1</v>
      </c>
      <c r="G73" s="29"/>
      <c r="H73" s="30">
        <v>15000</v>
      </c>
      <c r="I73" s="29">
        <f t="shared" si="5"/>
        <v>704300</v>
      </c>
      <c r="J73" s="31"/>
    </row>
    <row r="74" spans="1:10" ht="16.5">
      <c r="A74" s="23">
        <v>64</v>
      </c>
      <c r="B74" s="28" t="s">
        <v>96</v>
      </c>
      <c r="C74" s="298">
        <v>4002215028387</v>
      </c>
      <c r="D74" s="29">
        <f t="shared" si="4"/>
        <v>6</v>
      </c>
      <c r="E74" s="29">
        <v>6</v>
      </c>
      <c r="F74" s="29"/>
      <c r="G74" s="29"/>
      <c r="H74" s="30">
        <v>15000</v>
      </c>
      <c r="I74" s="29">
        <f t="shared" si="5"/>
        <v>675000</v>
      </c>
      <c r="J74" s="31"/>
    </row>
    <row r="75" spans="1:10" ht="16.5">
      <c r="A75" s="23">
        <v>65</v>
      </c>
      <c r="B75" s="28" t="s">
        <v>104</v>
      </c>
      <c r="C75" s="298">
        <v>4002215003833</v>
      </c>
      <c r="D75" s="29">
        <f t="shared" si="4"/>
        <v>5</v>
      </c>
      <c r="E75" s="29">
        <v>4</v>
      </c>
      <c r="F75" s="29">
        <v>1</v>
      </c>
      <c r="G75" s="29"/>
      <c r="H75" s="30">
        <v>15000</v>
      </c>
      <c r="I75" s="29">
        <f t="shared" si="5"/>
        <v>591800</v>
      </c>
      <c r="J75" s="31"/>
    </row>
    <row r="76" spans="1:10" ht="16.5">
      <c r="A76" s="23">
        <v>66</v>
      </c>
      <c r="B76" s="28" t="s">
        <v>97</v>
      </c>
      <c r="C76" s="298">
        <v>4002215022193</v>
      </c>
      <c r="D76" s="29">
        <f t="shared" si="4"/>
        <v>6</v>
      </c>
      <c r="E76" s="29">
        <v>4</v>
      </c>
      <c r="F76" s="29">
        <v>2</v>
      </c>
      <c r="G76" s="29"/>
      <c r="H76" s="30">
        <v>15000</v>
      </c>
      <c r="I76" s="29">
        <f t="shared" si="5"/>
        <v>733500</v>
      </c>
      <c r="J76" s="31"/>
    </row>
    <row r="77" spans="1:10" ht="16.5">
      <c r="A77" s="23">
        <v>67</v>
      </c>
      <c r="B77" s="28" t="s">
        <v>98</v>
      </c>
      <c r="C77" s="298">
        <v>4002215011520</v>
      </c>
      <c r="D77" s="29">
        <f t="shared" si="4"/>
        <v>6</v>
      </c>
      <c r="E77" s="29">
        <v>4</v>
      </c>
      <c r="F77" s="29">
        <v>2</v>
      </c>
      <c r="G77" s="29"/>
      <c r="H77" s="30">
        <v>15000</v>
      </c>
      <c r="I77" s="29">
        <f t="shared" si="5"/>
        <v>733500</v>
      </c>
      <c r="J77" s="31"/>
    </row>
    <row r="78" spans="1:10" ht="16.5">
      <c r="A78" s="23">
        <v>68</v>
      </c>
      <c r="B78" s="28" t="s">
        <v>99</v>
      </c>
      <c r="C78" s="298">
        <v>4002215003630</v>
      </c>
      <c r="D78" s="29">
        <f t="shared" si="4"/>
        <v>3</v>
      </c>
      <c r="E78" s="29"/>
      <c r="F78" s="29">
        <v>3</v>
      </c>
      <c r="G78" s="29"/>
      <c r="H78" s="30">
        <v>15000</v>
      </c>
      <c r="I78" s="29">
        <f t="shared" si="5"/>
        <v>425300</v>
      </c>
      <c r="J78" s="31"/>
    </row>
    <row r="79" spans="1:10" ht="16.5">
      <c r="A79" s="23">
        <v>69</v>
      </c>
      <c r="B79" s="28" t="s">
        <v>100</v>
      </c>
      <c r="C79" s="298">
        <v>4002215002910</v>
      </c>
      <c r="D79" s="29">
        <f t="shared" si="4"/>
        <v>5</v>
      </c>
      <c r="E79" s="29">
        <v>5</v>
      </c>
      <c r="F79" s="29"/>
      <c r="G79" s="29"/>
      <c r="H79" s="30">
        <v>15000</v>
      </c>
      <c r="I79" s="29">
        <f t="shared" si="5"/>
        <v>562500</v>
      </c>
      <c r="J79" s="31"/>
    </row>
    <row r="80" spans="1:10" ht="16.5">
      <c r="A80" s="23">
        <v>70</v>
      </c>
      <c r="B80" s="28" t="s">
        <v>102</v>
      </c>
      <c r="C80" s="298">
        <v>4002215001821</v>
      </c>
      <c r="D80" s="29">
        <f>E80+F80+G80</f>
        <v>5</v>
      </c>
      <c r="E80" s="32">
        <v>4</v>
      </c>
      <c r="F80" s="32">
        <v>1</v>
      </c>
      <c r="G80" s="32"/>
      <c r="H80" s="30">
        <v>15000</v>
      </c>
      <c r="I80" s="29">
        <f>ROUND((E80*1.5+F80*1.3*1.5+G80*1.8*1.5)*65000+H80*D80,-2)</f>
        <v>591800</v>
      </c>
      <c r="J80" s="31"/>
    </row>
    <row r="81" spans="1:10" ht="16.5">
      <c r="A81" s="23">
        <v>71</v>
      </c>
      <c r="B81" s="28" t="s">
        <v>101</v>
      </c>
      <c r="C81" s="298">
        <v>4002215022220</v>
      </c>
      <c r="D81" s="29">
        <f t="shared" si="4"/>
        <v>2</v>
      </c>
      <c r="E81" s="32"/>
      <c r="F81" s="32">
        <v>2</v>
      </c>
      <c r="G81" s="32"/>
      <c r="H81" s="30">
        <v>15000</v>
      </c>
      <c r="I81" s="29">
        <f t="shared" si="5"/>
        <v>283500</v>
      </c>
      <c r="J81" s="31"/>
    </row>
    <row r="82" spans="1:10" ht="16.5">
      <c r="A82" s="23">
        <v>72</v>
      </c>
      <c r="B82" s="28" t="s">
        <v>103</v>
      </c>
      <c r="C82" s="298">
        <v>4002215002383</v>
      </c>
      <c r="D82" s="29">
        <f>E82+F82+G82</f>
        <v>5</v>
      </c>
      <c r="E82" s="32">
        <v>4</v>
      </c>
      <c r="F82" s="32">
        <v>1</v>
      </c>
      <c r="G82" s="32"/>
      <c r="H82" s="30">
        <v>15000</v>
      </c>
      <c r="I82" s="29">
        <f t="shared" si="5"/>
        <v>591800</v>
      </c>
      <c r="J82" s="31"/>
    </row>
    <row r="83" spans="1:10" ht="16.5">
      <c r="A83" s="23">
        <v>73</v>
      </c>
      <c r="B83" s="45" t="s">
        <v>112</v>
      </c>
      <c r="C83" s="298">
        <v>4002215003199</v>
      </c>
      <c r="D83" s="46">
        <f aca="true" t="shared" si="6" ref="D83:D94">E83+F83+G83</f>
        <v>3</v>
      </c>
      <c r="E83" s="47">
        <v>3</v>
      </c>
      <c r="F83" s="47"/>
      <c r="G83" s="47"/>
      <c r="H83" s="48">
        <v>15000</v>
      </c>
      <c r="I83" s="29">
        <f aca="true" t="shared" si="7" ref="I83:I94">ROUND(E83*25000+F83*25000*1.3+G83*25000*1.8+H83*D83,-2)</f>
        <v>120000</v>
      </c>
      <c r="J83" s="49"/>
    </row>
    <row r="84" spans="1:10" ht="16.5">
      <c r="A84" s="23">
        <v>74</v>
      </c>
      <c r="B84" s="45" t="s">
        <v>113</v>
      </c>
      <c r="C84" s="298">
        <v>4002215003210</v>
      </c>
      <c r="D84" s="46">
        <f t="shared" si="6"/>
        <v>7</v>
      </c>
      <c r="E84" s="51">
        <v>6</v>
      </c>
      <c r="F84" s="51">
        <v>1</v>
      </c>
      <c r="G84" s="51"/>
      <c r="H84" s="48">
        <v>15000</v>
      </c>
      <c r="I84" s="29">
        <f t="shared" si="7"/>
        <v>287500</v>
      </c>
      <c r="J84" s="49"/>
    </row>
    <row r="85" spans="1:10" ht="16.5">
      <c r="A85" s="23">
        <v>75</v>
      </c>
      <c r="B85" s="45" t="s">
        <v>114</v>
      </c>
      <c r="C85" s="298">
        <v>4002215003249</v>
      </c>
      <c r="D85" s="46">
        <f t="shared" si="6"/>
        <v>7</v>
      </c>
      <c r="E85" s="51">
        <v>4</v>
      </c>
      <c r="F85" s="51">
        <v>3</v>
      </c>
      <c r="G85" s="51"/>
      <c r="H85" s="48">
        <v>15000</v>
      </c>
      <c r="I85" s="29">
        <f t="shared" si="7"/>
        <v>302500</v>
      </c>
      <c r="J85" s="49"/>
    </row>
    <row r="86" spans="1:10" ht="16.5">
      <c r="A86" s="23">
        <v>76</v>
      </c>
      <c r="B86" s="45" t="s">
        <v>115</v>
      </c>
      <c r="C86" s="298">
        <v>4002215028341</v>
      </c>
      <c r="D86" s="46">
        <f t="shared" si="6"/>
        <v>4</v>
      </c>
      <c r="E86" s="51">
        <v>3</v>
      </c>
      <c r="F86" s="51">
        <v>1</v>
      </c>
      <c r="G86" s="51"/>
      <c r="H86" s="48">
        <v>15000</v>
      </c>
      <c r="I86" s="29">
        <f t="shared" si="7"/>
        <v>167500</v>
      </c>
      <c r="J86" s="49"/>
    </row>
    <row r="87" spans="1:10" ht="16.5">
      <c r="A87" s="23">
        <v>77</v>
      </c>
      <c r="B87" s="45" t="s">
        <v>229</v>
      </c>
      <c r="C87" s="298">
        <v>4002215003261</v>
      </c>
      <c r="D87" s="46">
        <f t="shared" si="6"/>
        <v>7</v>
      </c>
      <c r="E87" s="51">
        <v>4</v>
      </c>
      <c r="F87" s="51">
        <v>3</v>
      </c>
      <c r="G87" s="51"/>
      <c r="H87" s="48">
        <v>15000</v>
      </c>
      <c r="I87" s="29">
        <f t="shared" si="7"/>
        <v>302500</v>
      </c>
      <c r="J87" s="49"/>
    </row>
    <row r="88" spans="1:10" ht="16.5">
      <c r="A88" s="23">
        <v>78</v>
      </c>
      <c r="B88" s="55" t="s">
        <v>230</v>
      </c>
      <c r="C88" s="298">
        <v>4002215003370</v>
      </c>
      <c r="D88" s="56">
        <f t="shared" si="6"/>
        <v>3</v>
      </c>
      <c r="E88" s="51">
        <v>3</v>
      </c>
      <c r="F88" s="51"/>
      <c r="G88" s="51"/>
      <c r="H88" s="48">
        <v>15000</v>
      </c>
      <c r="I88" s="29">
        <f t="shared" si="7"/>
        <v>120000</v>
      </c>
      <c r="J88" s="49"/>
    </row>
    <row r="89" spans="1:10" ht="16.5">
      <c r="A89" s="23">
        <v>79</v>
      </c>
      <c r="B89" s="45" t="s">
        <v>118</v>
      </c>
      <c r="C89" s="298">
        <v>4002215002739</v>
      </c>
      <c r="D89" s="46">
        <f t="shared" si="6"/>
        <v>5</v>
      </c>
      <c r="E89" s="47">
        <v>4</v>
      </c>
      <c r="F89" s="47">
        <v>1</v>
      </c>
      <c r="G89" s="47"/>
      <c r="H89" s="48">
        <v>15000</v>
      </c>
      <c r="I89" s="29">
        <f t="shared" si="7"/>
        <v>207500</v>
      </c>
      <c r="J89" s="49"/>
    </row>
    <row r="90" spans="1:10" ht="16.5">
      <c r="A90" s="23">
        <v>80</v>
      </c>
      <c r="B90" s="45" t="s">
        <v>120</v>
      </c>
      <c r="C90" s="298">
        <v>4002215002774</v>
      </c>
      <c r="D90" s="46">
        <f t="shared" si="6"/>
        <v>5</v>
      </c>
      <c r="E90" s="51">
        <v>3</v>
      </c>
      <c r="F90" s="51">
        <v>2</v>
      </c>
      <c r="G90" s="51"/>
      <c r="H90" s="48">
        <v>15000</v>
      </c>
      <c r="I90" s="29">
        <f t="shared" si="7"/>
        <v>215000</v>
      </c>
      <c r="J90" s="49"/>
    </row>
    <row r="91" spans="1:10" ht="16.5">
      <c r="A91" s="23">
        <v>81</v>
      </c>
      <c r="B91" s="45" t="s">
        <v>121</v>
      </c>
      <c r="C91" s="298">
        <v>4002215002751</v>
      </c>
      <c r="D91" s="46">
        <f t="shared" si="6"/>
        <v>5</v>
      </c>
      <c r="E91" s="51">
        <v>3</v>
      </c>
      <c r="F91" s="51">
        <v>2</v>
      </c>
      <c r="G91" s="51"/>
      <c r="H91" s="48">
        <v>15000</v>
      </c>
      <c r="I91" s="29">
        <f t="shared" si="7"/>
        <v>215000</v>
      </c>
      <c r="J91" s="49"/>
    </row>
    <row r="92" spans="1:10" ht="16.5">
      <c r="A92" s="23">
        <v>82</v>
      </c>
      <c r="B92" s="45" t="s">
        <v>122</v>
      </c>
      <c r="C92" s="298">
        <v>4002215011536</v>
      </c>
      <c r="D92" s="46">
        <f t="shared" si="6"/>
        <v>6</v>
      </c>
      <c r="E92" s="51">
        <v>4</v>
      </c>
      <c r="F92" s="51">
        <v>2</v>
      </c>
      <c r="G92" s="51"/>
      <c r="H92" s="48">
        <v>15000</v>
      </c>
      <c r="I92" s="29">
        <f t="shared" si="7"/>
        <v>255000</v>
      </c>
      <c r="J92" s="49"/>
    </row>
    <row r="93" spans="1:10" ht="16.5">
      <c r="A93" s="23">
        <v>83</v>
      </c>
      <c r="B93" s="52" t="s">
        <v>123</v>
      </c>
      <c r="C93" s="298">
        <v>4002215028335</v>
      </c>
      <c r="D93" s="46">
        <f t="shared" si="6"/>
        <v>5</v>
      </c>
      <c r="E93" s="54">
        <v>4</v>
      </c>
      <c r="F93" s="54">
        <v>1</v>
      </c>
      <c r="G93" s="54"/>
      <c r="H93" s="48">
        <v>15000</v>
      </c>
      <c r="I93" s="29">
        <f t="shared" si="7"/>
        <v>207500</v>
      </c>
      <c r="J93" s="49"/>
    </row>
    <row r="94" spans="1:10" ht="16.5">
      <c r="A94" s="23">
        <v>84</v>
      </c>
      <c r="B94" s="55" t="s">
        <v>124</v>
      </c>
      <c r="C94" s="298">
        <v>4002215028262</v>
      </c>
      <c r="D94" s="56">
        <f t="shared" si="6"/>
        <v>5</v>
      </c>
      <c r="E94" s="51">
        <v>5</v>
      </c>
      <c r="F94" s="51"/>
      <c r="G94" s="51"/>
      <c r="H94" s="48">
        <v>15000</v>
      </c>
      <c r="I94" s="29">
        <f t="shared" si="7"/>
        <v>200000</v>
      </c>
      <c r="J94" s="49"/>
    </row>
    <row r="95" spans="1:10" ht="16.5">
      <c r="A95" s="23">
        <v>85</v>
      </c>
      <c r="B95" s="45" t="s">
        <v>125</v>
      </c>
      <c r="C95" s="298">
        <v>4002215003509</v>
      </c>
      <c r="D95" s="46">
        <f aca="true" t="shared" si="8" ref="D95:D119">E95+F95+G95</f>
        <v>5</v>
      </c>
      <c r="E95" s="47">
        <v>5</v>
      </c>
      <c r="F95" s="47"/>
      <c r="G95" s="47"/>
      <c r="H95" s="48">
        <v>15000</v>
      </c>
      <c r="I95" s="29">
        <f aca="true" t="shared" si="9" ref="I95:I120">ROUND(E95*25000+F95*25000*1.3+G95*25000*1.8+H95*D95,-2)</f>
        <v>200000</v>
      </c>
      <c r="J95" s="49"/>
    </row>
    <row r="96" spans="1:10" ht="16.5">
      <c r="A96" s="23">
        <v>86</v>
      </c>
      <c r="B96" s="45" t="s">
        <v>126</v>
      </c>
      <c r="C96" s="298">
        <v>4002215003550</v>
      </c>
      <c r="D96" s="46">
        <f t="shared" si="8"/>
        <v>7</v>
      </c>
      <c r="E96" s="51">
        <v>4</v>
      </c>
      <c r="F96" s="51">
        <v>3</v>
      </c>
      <c r="G96" s="51"/>
      <c r="H96" s="48">
        <v>15000</v>
      </c>
      <c r="I96" s="29">
        <f t="shared" si="9"/>
        <v>302500</v>
      </c>
      <c r="J96" s="49"/>
    </row>
    <row r="97" spans="1:10" ht="16.5">
      <c r="A97" s="23">
        <v>87</v>
      </c>
      <c r="B97" s="45" t="s">
        <v>127</v>
      </c>
      <c r="C97" s="298">
        <v>4002215003544</v>
      </c>
      <c r="D97" s="46">
        <f t="shared" si="8"/>
        <v>5</v>
      </c>
      <c r="E97" s="51">
        <v>4</v>
      </c>
      <c r="F97" s="51">
        <v>1</v>
      </c>
      <c r="G97" s="51"/>
      <c r="H97" s="48">
        <v>15000</v>
      </c>
      <c r="I97" s="29">
        <f t="shared" si="9"/>
        <v>207500</v>
      </c>
      <c r="J97" s="49"/>
    </row>
    <row r="98" spans="1:10" ht="16.5">
      <c r="A98" s="23">
        <v>88</v>
      </c>
      <c r="B98" s="45" t="s">
        <v>128</v>
      </c>
      <c r="C98" s="298">
        <v>4002215003567</v>
      </c>
      <c r="D98" s="46">
        <f t="shared" si="8"/>
        <v>7</v>
      </c>
      <c r="E98" s="51">
        <v>5</v>
      </c>
      <c r="F98" s="51">
        <v>2</v>
      </c>
      <c r="G98" s="51"/>
      <c r="H98" s="48">
        <v>15000</v>
      </c>
      <c r="I98" s="29">
        <f t="shared" si="9"/>
        <v>295000</v>
      </c>
      <c r="J98" s="49"/>
    </row>
    <row r="99" spans="1:10" ht="16.5">
      <c r="A99" s="23">
        <v>89</v>
      </c>
      <c r="B99" s="45" t="s">
        <v>129</v>
      </c>
      <c r="C99" s="298">
        <v>4002215003515</v>
      </c>
      <c r="D99" s="46">
        <f t="shared" si="8"/>
        <v>7</v>
      </c>
      <c r="E99" s="51">
        <v>5</v>
      </c>
      <c r="F99" s="51">
        <v>2</v>
      </c>
      <c r="G99" s="51"/>
      <c r="H99" s="48">
        <v>15000</v>
      </c>
      <c r="I99" s="29">
        <f t="shared" si="9"/>
        <v>295000</v>
      </c>
      <c r="J99" s="49"/>
    </row>
    <row r="100" spans="1:10" ht="16.5">
      <c r="A100" s="23">
        <v>90</v>
      </c>
      <c r="B100" s="45" t="s">
        <v>130</v>
      </c>
      <c r="C100" s="298">
        <v>4002215003363</v>
      </c>
      <c r="D100" s="46">
        <f t="shared" si="8"/>
        <v>7</v>
      </c>
      <c r="E100" s="47">
        <v>6</v>
      </c>
      <c r="F100" s="47">
        <v>1</v>
      </c>
      <c r="G100" s="47"/>
      <c r="H100" s="48">
        <v>15000</v>
      </c>
      <c r="I100" s="29">
        <f t="shared" si="9"/>
        <v>287500</v>
      </c>
      <c r="J100" s="49"/>
    </row>
    <row r="101" spans="1:10" ht="16.5">
      <c r="A101" s="23">
        <v>91</v>
      </c>
      <c r="B101" s="45" t="s">
        <v>131</v>
      </c>
      <c r="C101" s="298">
        <v>4002215003284</v>
      </c>
      <c r="D101" s="46">
        <f t="shared" si="8"/>
        <v>7</v>
      </c>
      <c r="E101" s="51">
        <v>6</v>
      </c>
      <c r="F101" s="51">
        <v>1</v>
      </c>
      <c r="G101" s="51"/>
      <c r="H101" s="48">
        <v>15000</v>
      </c>
      <c r="I101" s="29">
        <f t="shared" si="9"/>
        <v>287500</v>
      </c>
      <c r="J101" s="49"/>
    </row>
    <row r="102" spans="1:10" ht="16.5">
      <c r="A102" s="23">
        <v>92</v>
      </c>
      <c r="B102" s="45" t="s">
        <v>132</v>
      </c>
      <c r="C102" s="298">
        <v>4002215003305</v>
      </c>
      <c r="D102" s="46">
        <f t="shared" si="8"/>
        <v>7</v>
      </c>
      <c r="E102" s="51">
        <v>4</v>
      </c>
      <c r="F102" s="51">
        <v>3</v>
      </c>
      <c r="G102" s="51"/>
      <c r="H102" s="48">
        <v>15000</v>
      </c>
      <c r="I102" s="29">
        <f t="shared" si="9"/>
        <v>302500</v>
      </c>
      <c r="J102" s="49"/>
    </row>
    <row r="103" spans="1:10" ht="16.5">
      <c r="A103" s="23">
        <v>93</v>
      </c>
      <c r="B103" s="45" t="s">
        <v>133</v>
      </c>
      <c r="C103" s="298">
        <v>4002215003311</v>
      </c>
      <c r="D103" s="46">
        <f t="shared" si="8"/>
        <v>7</v>
      </c>
      <c r="E103" s="51">
        <v>5</v>
      </c>
      <c r="F103" s="51">
        <v>2</v>
      </c>
      <c r="G103" s="51"/>
      <c r="H103" s="48">
        <v>15000</v>
      </c>
      <c r="I103" s="29">
        <f t="shared" si="9"/>
        <v>295000</v>
      </c>
      <c r="J103" s="49"/>
    </row>
    <row r="104" spans="1:10" ht="16.5">
      <c r="A104" s="23">
        <v>94</v>
      </c>
      <c r="B104" s="45" t="s">
        <v>134</v>
      </c>
      <c r="C104" s="298">
        <v>4002215020905</v>
      </c>
      <c r="D104" s="46">
        <f t="shared" si="8"/>
        <v>3</v>
      </c>
      <c r="E104" s="51">
        <v>2</v>
      </c>
      <c r="F104" s="51">
        <v>1</v>
      </c>
      <c r="G104" s="51"/>
      <c r="H104" s="48">
        <v>15000</v>
      </c>
      <c r="I104" s="29">
        <f t="shared" si="9"/>
        <v>127500</v>
      </c>
      <c r="J104" s="49"/>
    </row>
    <row r="105" spans="1:10" ht="16.5">
      <c r="A105" s="23">
        <v>95</v>
      </c>
      <c r="B105" s="45" t="s">
        <v>135</v>
      </c>
      <c r="C105" s="298">
        <v>4002215003442</v>
      </c>
      <c r="D105" s="46">
        <f t="shared" si="8"/>
        <v>6</v>
      </c>
      <c r="E105" s="47">
        <v>5</v>
      </c>
      <c r="F105" s="47">
        <v>1</v>
      </c>
      <c r="G105" s="47"/>
      <c r="H105" s="48">
        <v>15000</v>
      </c>
      <c r="I105" s="29">
        <f t="shared" si="9"/>
        <v>247500</v>
      </c>
      <c r="J105" s="49"/>
    </row>
    <row r="106" spans="1:10" ht="16.5">
      <c r="A106" s="23">
        <v>96</v>
      </c>
      <c r="B106" s="45" t="s">
        <v>136</v>
      </c>
      <c r="C106" s="298">
        <v>4002215003459</v>
      </c>
      <c r="D106" s="46">
        <f t="shared" si="8"/>
        <v>6</v>
      </c>
      <c r="E106" s="51">
        <v>4</v>
      </c>
      <c r="F106" s="51">
        <v>2</v>
      </c>
      <c r="G106" s="51"/>
      <c r="H106" s="48">
        <v>15000</v>
      </c>
      <c r="I106" s="29">
        <f t="shared" si="9"/>
        <v>255000</v>
      </c>
      <c r="J106" s="49"/>
    </row>
    <row r="107" spans="1:10" ht="16.5">
      <c r="A107" s="23">
        <v>97</v>
      </c>
      <c r="B107" s="45" t="s">
        <v>137</v>
      </c>
      <c r="C107" s="298">
        <v>4002215003465</v>
      </c>
      <c r="D107" s="46">
        <f t="shared" si="8"/>
        <v>6</v>
      </c>
      <c r="E107" s="51">
        <v>4</v>
      </c>
      <c r="F107" s="51">
        <v>2</v>
      </c>
      <c r="G107" s="51"/>
      <c r="H107" s="48">
        <v>15000</v>
      </c>
      <c r="I107" s="29">
        <f t="shared" si="9"/>
        <v>255000</v>
      </c>
      <c r="J107" s="49"/>
    </row>
    <row r="108" spans="1:10" ht="16.5">
      <c r="A108" s="23">
        <v>98</v>
      </c>
      <c r="B108" s="45" t="s">
        <v>138</v>
      </c>
      <c r="C108" s="298">
        <v>4002215003471</v>
      </c>
      <c r="D108" s="46">
        <f t="shared" si="8"/>
        <v>6</v>
      </c>
      <c r="E108" s="51">
        <v>5</v>
      </c>
      <c r="F108" s="51">
        <v>1</v>
      </c>
      <c r="G108" s="51"/>
      <c r="H108" s="48">
        <v>15000</v>
      </c>
      <c r="I108" s="29">
        <f t="shared" si="9"/>
        <v>247500</v>
      </c>
      <c r="J108" s="49"/>
    </row>
    <row r="109" spans="1:10" ht="16.5">
      <c r="A109" s="23">
        <v>99</v>
      </c>
      <c r="B109" s="45" t="s">
        <v>139</v>
      </c>
      <c r="C109" s="298">
        <v>4002215003488</v>
      </c>
      <c r="D109" s="46">
        <f t="shared" si="8"/>
        <v>7</v>
      </c>
      <c r="E109" s="51">
        <v>5</v>
      </c>
      <c r="F109" s="51">
        <v>2</v>
      </c>
      <c r="G109" s="51"/>
      <c r="H109" s="48">
        <v>15000</v>
      </c>
      <c r="I109" s="29">
        <f t="shared" si="9"/>
        <v>295000</v>
      </c>
      <c r="J109" s="49"/>
    </row>
    <row r="110" spans="1:10" ht="16.5">
      <c r="A110" s="23">
        <v>100</v>
      </c>
      <c r="B110" s="45" t="s">
        <v>140</v>
      </c>
      <c r="C110" s="298">
        <v>4002215003101</v>
      </c>
      <c r="D110" s="46">
        <f t="shared" si="8"/>
        <v>8</v>
      </c>
      <c r="E110" s="47">
        <v>6</v>
      </c>
      <c r="F110" s="47">
        <v>2</v>
      </c>
      <c r="G110" s="47"/>
      <c r="H110" s="48">
        <v>15000</v>
      </c>
      <c r="I110" s="29">
        <f t="shared" si="9"/>
        <v>335000</v>
      </c>
      <c r="J110" s="49"/>
    </row>
    <row r="111" spans="1:10" ht="16.5">
      <c r="A111" s="23">
        <v>101</v>
      </c>
      <c r="B111" s="45" t="s">
        <v>141</v>
      </c>
      <c r="C111" s="298">
        <v>4002215002797</v>
      </c>
      <c r="D111" s="46">
        <f t="shared" si="8"/>
        <v>8</v>
      </c>
      <c r="E111" s="51">
        <v>6</v>
      </c>
      <c r="F111" s="51">
        <v>2</v>
      </c>
      <c r="G111" s="51"/>
      <c r="H111" s="48">
        <v>15000</v>
      </c>
      <c r="I111" s="29">
        <f t="shared" si="9"/>
        <v>335000</v>
      </c>
      <c r="J111" s="49"/>
    </row>
    <row r="112" spans="1:10" ht="16.5">
      <c r="A112" s="23">
        <v>102</v>
      </c>
      <c r="B112" s="45" t="s">
        <v>142</v>
      </c>
      <c r="C112" s="298">
        <v>4002215002830</v>
      </c>
      <c r="D112" s="46">
        <f t="shared" si="8"/>
        <v>7</v>
      </c>
      <c r="E112" s="51">
        <v>5</v>
      </c>
      <c r="F112" s="51">
        <v>2</v>
      </c>
      <c r="G112" s="51"/>
      <c r="H112" s="48">
        <v>15000</v>
      </c>
      <c r="I112" s="29">
        <f t="shared" si="9"/>
        <v>295000</v>
      </c>
      <c r="J112" s="49"/>
    </row>
    <row r="113" spans="1:10" ht="16.5">
      <c r="A113" s="23">
        <v>103</v>
      </c>
      <c r="B113" s="45" t="s">
        <v>144</v>
      </c>
      <c r="C113" s="298">
        <v>4002215022208</v>
      </c>
      <c r="D113" s="46">
        <f t="shared" si="8"/>
        <v>8</v>
      </c>
      <c r="E113" s="51">
        <v>6</v>
      </c>
      <c r="F113" s="51">
        <v>2</v>
      </c>
      <c r="G113" s="51"/>
      <c r="H113" s="48">
        <v>15000</v>
      </c>
      <c r="I113" s="29">
        <f t="shared" si="9"/>
        <v>335000</v>
      </c>
      <c r="J113" s="49"/>
    </row>
    <row r="114" spans="1:10" ht="16.5">
      <c r="A114" s="23">
        <v>104</v>
      </c>
      <c r="B114" s="45" t="s">
        <v>145</v>
      </c>
      <c r="C114" s="298">
        <v>4002215006559</v>
      </c>
      <c r="D114" s="46">
        <f t="shared" si="8"/>
        <v>11</v>
      </c>
      <c r="E114" s="47">
        <v>8</v>
      </c>
      <c r="F114" s="47">
        <v>3</v>
      </c>
      <c r="G114" s="47"/>
      <c r="H114" s="48">
        <v>15000</v>
      </c>
      <c r="I114" s="29">
        <f t="shared" si="9"/>
        <v>462500</v>
      </c>
      <c r="J114" s="49"/>
    </row>
    <row r="115" spans="1:10" ht="16.5">
      <c r="A115" s="23">
        <v>105</v>
      </c>
      <c r="B115" s="45" t="s">
        <v>146</v>
      </c>
      <c r="C115" s="298">
        <v>4002215002801</v>
      </c>
      <c r="D115" s="46">
        <f t="shared" si="8"/>
        <v>10</v>
      </c>
      <c r="E115" s="51">
        <v>8</v>
      </c>
      <c r="F115" s="51">
        <v>2</v>
      </c>
      <c r="G115" s="51"/>
      <c r="H115" s="48">
        <v>15000</v>
      </c>
      <c r="I115" s="29">
        <f t="shared" si="9"/>
        <v>415000</v>
      </c>
      <c r="J115" s="49"/>
    </row>
    <row r="116" spans="1:10" ht="16.5">
      <c r="A116" s="23">
        <v>106</v>
      </c>
      <c r="B116" s="45" t="s">
        <v>147</v>
      </c>
      <c r="C116" s="298">
        <v>4002215002650</v>
      </c>
      <c r="D116" s="46">
        <f t="shared" si="8"/>
        <v>10</v>
      </c>
      <c r="E116" s="51">
        <v>7</v>
      </c>
      <c r="F116" s="51">
        <v>3</v>
      </c>
      <c r="G116" s="51"/>
      <c r="H116" s="48">
        <v>15000</v>
      </c>
      <c r="I116" s="29">
        <f t="shared" si="9"/>
        <v>422500</v>
      </c>
      <c r="J116" s="49"/>
    </row>
    <row r="117" spans="1:10" ht="16.5">
      <c r="A117" s="23">
        <v>107</v>
      </c>
      <c r="B117" s="45" t="s">
        <v>148</v>
      </c>
      <c r="C117" s="298">
        <v>4002215003328</v>
      </c>
      <c r="D117" s="46">
        <f t="shared" si="8"/>
        <v>10</v>
      </c>
      <c r="E117" s="47">
        <v>8</v>
      </c>
      <c r="F117" s="47">
        <v>2</v>
      </c>
      <c r="G117" s="47"/>
      <c r="H117" s="48">
        <v>15000</v>
      </c>
      <c r="I117" s="29">
        <f t="shared" si="9"/>
        <v>415000</v>
      </c>
      <c r="J117" s="49"/>
    </row>
    <row r="118" spans="1:10" ht="16.5">
      <c r="A118" s="23">
        <v>108</v>
      </c>
      <c r="B118" s="45" t="s">
        <v>149</v>
      </c>
      <c r="C118" s="298">
        <v>4002215003334</v>
      </c>
      <c r="D118" s="46">
        <f t="shared" si="8"/>
        <v>10</v>
      </c>
      <c r="E118" s="51">
        <v>5</v>
      </c>
      <c r="F118" s="51">
        <v>5</v>
      </c>
      <c r="G118" s="51"/>
      <c r="H118" s="48">
        <v>15000</v>
      </c>
      <c r="I118" s="29">
        <f t="shared" si="9"/>
        <v>437500</v>
      </c>
      <c r="J118" s="49"/>
    </row>
    <row r="119" spans="1:10" ht="16.5">
      <c r="A119" s="23">
        <v>109</v>
      </c>
      <c r="B119" s="45" t="s">
        <v>150</v>
      </c>
      <c r="C119" s="298">
        <v>4002215003906</v>
      </c>
      <c r="D119" s="46">
        <f t="shared" si="8"/>
        <v>11</v>
      </c>
      <c r="E119" s="51">
        <v>10</v>
      </c>
      <c r="F119" s="51">
        <v>1</v>
      </c>
      <c r="G119" s="51"/>
      <c r="H119" s="48">
        <v>15000</v>
      </c>
      <c r="I119" s="29">
        <f t="shared" si="9"/>
        <v>447500</v>
      </c>
      <c r="J119" s="49"/>
    </row>
    <row r="120" spans="1:10" ht="16.5">
      <c r="A120" s="23">
        <v>110</v>
      </c>
      <c r="B120" s="45" t="s">
        <v>152</v>
      </c>
      <c r="C120" s="298">
        <v>4002215002860</v>
      </c>
      <c r="D120" s="46">
        <f aca="true" t="shared" si="10" ref="D120:D126">E120+F120+G120</f>
        <v>3</v>
      </c>
      <c r="E120" s="47">
        <v>3</v>
      </c>
      <c r="F120" s="47"/>
      <c r="G120" s="47"/>
      <c r="H120" s="48">
        <v>15000</v>
      </c>
      <c r="I120" s="29">
        <f t="shared" si="9"/>
        <v>120000</v>
      </c>
      <c r="J120" s="49"/>
    </row>
    <row r="121" spans="1:10" ht="16.5">
      <c r="A121" s="23">
        <v>111</v>
      </c>
      <c r="B121" s="45" t="s">
        <v>153</v>
      </c>
      <c r="C121" s="298">
        <v>4002215002876</v>
      </c>
      <c r="D121" s="46">
        <f t="shared" si="10"/>
        <v>6</v>
      </c>
      <c r="E121" s="51">
        <v>4</v>
      </c>
      <c r="F121" s="51">
        <v>2</v>
      </c>
      <c r="G121" s="51"/>
      <c r="H121" s="48">
        <v>15000</v>
      </c>
      <c r="I121" s="29">
        <f aca="true" t="shared" si="11" ref="I121:I126">ROUND(E121*25000+F121*25000*1.3+G121*25000*1.8+H121*D121,-2)</f>
        <v>255000</v>
      </c>
      <c r="J121" s="49"/>
    </row>
    <row r="122" spans="1:10" ht="16.5">
      <c r="A122" s="23">
        <v>112</v>
      </c>
      <c r="B122" s="45" t="s">
        <v>154</v>
      </c>
      <c r="C122" s="298">
        <v>4002215002853</v>
      </c>
      <c r="D122" s="46">
        <f t="shared" si="10"/>
        <v>3</v>
      </c>
      <c r="E122" s="51">
        <v>2</v>
      </c>
      <c r="F122" s="51">
        <v>1</v>
      </c>
      <c r="G122" s="51"/>
      <c r="H122" s="48">
        <v>15000</v>
      </c>
      <c r="I122" s="29">
        <f t="shared" si="11"/>
        <v>127500</v>
      </c>
      <c r="J122" s="49"/>
    </row>
    <row r="123" spans="1:10" ht="16.5">
      <c r="A123" s="23">
        <v>113</v>
      </c>
      <c r="B123" s="45" t="s">
        <v>155</v>
      </c>
      <c r="C123" s="298">
        <v>4002215002932</v>
      </c>
      <c r="D123" s="46">
        <f t="shared" si="10"/>
        <v>6</v>
      </c>
      <c r="E123" s="51">
        <v>4</v>
      </c>
      <c r="F123" s="51">
        <v>2</v>
      </c>
      <c r="G123" s="51"/>
      <c r="H123" s="48">
        <v>15000</v>
      </c>
      <c r="I123" s="29">
        <f t="shared" si="11"/>
        <v>255000</v>
      </c>
      <c r="J123" s="49"/>
    </row>
    <row r="124" spans="1:10" ht="16.5">
      <c r="A124" s="23">
        <v>114</v>
      </c>
      <c r="B124" s="45" t="s">
        <v>156</v>
      </c>
      <c r="C124" s="298">
        <v>4002215002903</v>
      </c>
      <c r="D124" s="46">
        <f t="shared" si="10"/>
        <v>4</v>
      </c>
      <c r="E124" s="51">
        <v>3</v>
      </c>
      <c r="F124" s="51">
        <v>1</v>
      </c>
      <c r="G124" s="51"/>
      <c r="H124" s="48">
        <v>15000</v>
      </c>
      <c r="I124" s="29">
        <f t="shared" si="11"/>
        <v>167500</v>
      </c>
      <c r="J124" s="49"/>
    </row>
    <row r="125" spans="1:10" ht="16.5">
      <c r="A125" s="23">
        <v>115</v>
      </c>
      <c r="B125" s="52" t="s">
        <v>157</v>
      </c>
      <c r="C125" s="298">
        <v>4002215002899</v>
      </c>
      <c r="D125" s="46">
        <f t="shared" si="10"/>
        <v>3</v>
      </c>
      <c r="E125" s="54">
        <v>3</v>
      </c>
      <c r="F125" s="54"/>
      <c r="G125" s="54"/>
      <c r="H125" s="48">
        <v>15000</v>
      </c>
      <c r="I125" s="29">
        <f t="shared" si="11"/>
        <v>120000</v>
      </c>
      <c r="J125" s="49"/>
    </row>
    <row r="126" spans="1:10" ht="16.5">
      <c r="A126" s="23">
        <v>116</v>
      </c>
      <c r="B126" s="55" t="s">
        <v>158</v>
      </c>
      <c r="C126" s="298">
        <v>4002215029525</v>
      </c>
      <c r="D126" s="56">
        <f t="shared" si="10"/>
        <v>6</v>
      </c>
      <c r="E126" s="51">
        <v>4</v>
      </c>
      <c r="F126" s="51">
        <v>2</v>
      </c>
      <c r="G126" s="51"/>
      <c r="H126" s="48">
        <v>15000</v>
      </c>
      <c r="I126" s="29">
        <f t="shared" si="11"/>
        <v>255000</v>
      </c>
      <c r="J126" s="49"/>
    </row>
    <row r="127" spans="1:10" ht="16.5">
      <c r="A127" s="23">
        <v>117</v>
      </c>
      <c r="B127" s="45" t="s">
        <v>159</v>
      </c>
      <c r="C127" s="298">
        <v>4002215002978</v>
      </c>
      <c r="D127" s="46">
        <f aca="true" t="shared" si="12" ref="D127:D149">E127+F127+G127</f>
        <v>7</v>
      </c>
      <c r="E127" s="47">
        <v>4</v>
      </c>
      <c r="F127" s="47">
        <v>3</v>
      </c>
      <c r="G127" s="47"/>
      <c r="H127" s="48">
        <v>15000</v>
      </c>
      <c r="I127" s="29">
        <f aca="true" t="shared" si="13" ref="I127:I160">ROUND(E127*25000+F127*25000*1.3+G127*25000*1.8+H127*D127,-2)</f>
        <v>302500</v>
      </c>
      <c r="J127" s="49"/>
    </row>
    <row r="128" spans="1:10" ht="16.5">
      <c r="A128" s="23">
        <v>118</v>
      </c>
      <c r="B128" s="45" t="s">
        <v>160</v>
      </c>
      <c r="C128" s="298">
        <v>4002215002955</v>
      </c>
      <c r="D128" s="46">
        <f t="shared" si="12"/>
        <v>8</v>
      </c>
      <c r="E128" s="51">
        <v>7</v>
      </c>
      <c r="F128" s="51">
        <v>1</v>
      </c>
      <c r="G128" s="51"/>
      <c r="H128" s="48">
        <v>15000</v>
      </c>
      <c r="I128" s="29">
        <f t="shared" si="13"/>
        <v>327500</v>
      </c>
      <c r="J128" s="49"/>
    </row>
    <row r="129" spans="1:10" ht="16.5">
      <c r="A129" s="23">
        <v>119</v>
      </c>
      <c r="B129" s="45" t="s">
        <v>161</v>
      </c>
      <c r="C129" s="298">
        <v>4002215028256</v>
      </c>
      <c r="D129" s="46">
        <f t="shared" si="12"/>
        <v>8</v>
      </c>
      <c r="E129" s="51">
        <v>6</v>
      </c>
      <c r="F129" s="51">
        <v>2</v>
      </c>
      <c r="G129" s="51"/>
      <c r="H129" s="48">
        <v>15000</v>
      </c>
      <c r="I129" s="29">
        <f t="shared" si="13"/>
        <v>335000</v>
      </c>
      <c r="J129" s="49"/>
    </row>
    <row r="130" spans="1:10" ht="16.5">
      <c r="A130" s="23">
        <v>120</v>
      </c>
      <c r="B130" s="45" t="s">
        <v>162</v>
      </c>
      <c r="C130" s="298">
        <v>4002215029548</v>
      </c>
      <c r="D130" s="46">
        <f t="shared" si="12"/>
        <v>8</v>
      </c>
      <c r="E130" s="51">
        <v>6</v>
      </c>
      <c r="F130" s="51">
        <v>2</v>
      </c>
      <c r="G130" s="51"/>
      <c r="H130" s="48">
        <v>15000</v>
      </c>
      <c r="I130" s="29">
        <f t="shared" si="13"/>
        <v>335000</v>
      </c>
      <c r="J130" s="49"/>
    </row>
    <row r="131" spans="1:10" ht="16.5">
      <c r="A131" s="23">
        <v>121</v>
      </c>
      <c r="B131" s="45" t="s">
        <v>163</v>
      </c>
      <c r="C131" s="298">
        <v>4002215002949</v>
      </c>
      <c r="D131" s="46">
        <f t="shared" si="12"/>
        <v>7</v>
      </c>
      <c r="E131" s="47">
        <v>5</v>
      </c>
      <c r="F131" s="47">
        <v>2</v>
      </c>
      <c r="G131" s="47"/>
      <c r="H131" s="48">
        <v>15000</v>
      </c>
      <c r="I131" s="29">
        <f t="shared" si="13"/>
        <v>295000</v>
      </c>
      <c r="J131" s="49"/>
    </row>
    <row r="132" spans="1:10" ht="16.5">
      <c r="A132" s="23">
        <v>122</v>
      </c>
      <c r="B132" s="45" t="s">
        <v>164</v>
      </c>
      <c r="C132" s="298">
        <v>4002215002700</v>
      </c>
      <c r="D132" s="46">
        <f t="shared" si="12"/>
        <v>6</v>
      </c>
      <c r="E132" s="51">
        <v>5</v>
      </c>
      <c r="F132" s="51">
        <v>1</v>
      </c>
      <c r="G132" s="51"/>
      <c r="H132" s="48">
        <v>15000</v>
      </c>
      <c r="I132" s="29">
        <f t="shared" si="13"/>
        <v>247500</v>
      </c>
      <c r="J132" s="49"/>
    </row>
    <row r="133" spans="1:10" ht="16.5">
      <c r="A133" s="23">
        <v>123</v>
      </c>
      <c r="B133" s="45" t="s">
        <v>49</v>
      </c>
      <c r="C133" s="298">
        <v>4002215003203</v>
      </c>
      <c r="D133" s="46">
        <f t="shared" si="12"/>
        <v>6</v>
      </c>
      <c r="E133" s="51">
        <v>4</v>
      </c>
      <c r="F133" s="51">
        <v>2</v>
      </c>
      <c r="G133" s="51"/>
      <c r="H133" s="48">
        <v>15000</v>
      </c>
      <c r="I133" s="29">
        <f t="shared" si="13"/>
        <v>255000</v>
      </c>
      <c r="J133" s="49"/>
    </row>
    <row r="134" spans="1:10" ht="16.5">
      <c r="A134" s="23">
        <v>124</v>
      </c>
      <c r="B134" s="45" t="s">
        <v>165</v>
      </c>
      <c r="C134" s="298">
        <v>4002215002716</v>
      </c>
      <c r="D134" s="46">
        <f t="shared" si="12"/>
        <v>6</v>
      </c>
      <c r="E134" s="51">
        <v>4</v>
      </c>
      <c r="F134" s="51">
        <v>2</v>
      </c>
      <c r="G134" s="51"/>
      <c r="H134" s="48">
        <v>15000</v>
      </c>
      <c r="I134" s="29">
        <f t="shared" si="13"/>
        <v>255000</v>
      </c>
      <c r="J134" s="49"/>
    </row>
    <row r="135" spans="1:10" ht="16.5">
      <c r="A135" s="23">
        <v>125</v>
      </c>
      <c r="B135" s="45" t="s">
        <v>231</v>
      </c>
      <c r="C135" s="298">
        <v>4002215002689</v>
      </c>
      <c r="D135" s="46">
        <f t="shared" si="12"/>
        <v>6</v>
      </c>
      <c r="E135" s="51">
        <v>5</v>
      </c>
      <c r="F135" s="51">
        <v>1</v>
      </c>
      <c r="G135" s="51"/>
      <c r="H135" s="48">
        <v>15000</v>
      </c>
      <c r="I135" s="29">
        <f t="shared" si="13"/>
        <v>247500</v>
      </c>
      <c r="J135" s="49"/>
    </row>
    <row r="136" spans="1:10" ht="16.5">
      <c r="A136" s="23">
        <v>126</v>
      </c>
      <c r="B136" s="45" t="s">
        <v>166</v>
      </c>
      <c r="C136" s="298">
        <v>4002215003521</v>
      </c>
      <c r="D136" s="46">
        <f t="shared" si="12"/>
        <v>8</v>
      </c>
      <c r="E136" s="47">
        <v>5</v>
      </c>
      <c r="F136" s="47">
        <v>3</v>
      </c>
      <c r="G136" s="47"/>
      <c r="H136" s="48">
        <v>15000</v>
      </c>
      <c r="I136" s="29">
        <f t="shared" si="13"/>
        <v>342500</v>
      </c>
      <c r="J136" s="49"/>
    </row>
    <row r="137" spans="1:10" ht="16.5">
      <c r="A137" s="23">
        <v>127</v>
      </c>
      <c r="B137" s="45" t="s">
        <v>167</v>
      </c>
      <c r="C137" s="298">
        <v>4002215003407</v>
      </c>
      <c r="D137" s="46">
        <f t="shared" si="12"/>
        <v>5</v>
      </c>
      <c r="E137" s="51">
        <v>3</v>
      </c>
      <c r="F137" s="51">
        <v>2</v>
      </c>
      <c r="G137" s="51"/>
      <c r="H137" s="48">
        <v>15000</v>
      </c>
      <c r="I137" s="29">
        <f t="shared" si="13"/>
        <v>215000</v>
      </c>
      <c r="J137" s="49"/>
    </row>
    <row r="138" spans="1:10" ht="16.5">
      <c r="A138" s="23">
        <v>128</v>
      </c>
      <c r="B138" s="45" t="s">
        <v>168</v>
      </c>
      <c r="C138" s="298">
        <v>4002215020970</v>
      </c>
      <c r="D138" s="46">
        <f t="shared" si="12"/>
        <v>9</v>
      </c>
      <c r="E138" s="51">
        <v>8</v>
      </c>
      <c r="F138" s="51">
        <v>1</v>
      </c>
      <c r="G138" s="51"/>
      <c r="H138" s="48">
        <v>15000</v>
      </c>
      <c r="I138" s="29">
        <f t="shared" si="13"/>
        <v>367500</v>
      </c>
      <c r="J138" s="49"/>
    </row>
    <row r="139" spans="1:10" ht="16.5">
      <c r="A139" s="23">
        <v>129</v>
      </c>
      <c r="B139" s="45" t="s">
        <v>169</v>
      </c>
      <c r="C139" s="298">
        <v>4002215003912</v>
      </c>
      <c r="D139" s="46">
        <f t="shared" si="12"/>
        <v>9</v>
      </c>
      <c r="E139" s="51">
        <v>7</v>
      </c>
      <c r="F139" s="51">
        <v>2</v>
      </c>
      <c r="G139" s="51"/>
      <c r="H139" s="48">
        <v>15000</v>
      </c>
      <c r="I139" s="29">
        <f t="shared" si="13"/>
        <v>375000</v>
      </c>
      <c r="J139" s="49"/>
    </row>
    <row r="140" spans="1:10" ht="16.5">
      <c r="A140" s="23">
        <v>130</v>
      </c>
      <c r="B140" s="45" t="s">
        <v>170</v>
      </c>
      <c r="C140" s="298">
        <v>4002215002824</v>
      </c>
      <c r="D140" s="46">
        <f t="shared" si="12"/>
        <v>7</v>
      </c>
      <c r="E140" s="47">
        <v>5</v>
      </c>
      <c r="F140" s="47">
        <v>2</v>
      </c>
      <c r="G140" s="47"/>
      <c r="H140" s="48">
        <v>15000</v>
      </c>
      <c r="I140" s="29">
        <f t="shared" si="13"/>
        <v>295000</v>
      </c>
      <c r="J140" s="49"/>
    </row>
    <row r="141" spans="1:10" ht="16.5">
      <c r="A141" s="23">
        <v>131</v>
      </c>
      <c r="B141" s="45" t="s">
        <v>171</v>
      </c>
      <c r="C141" s="298">
        <v>4002215003068</v>
      </c>
      <c r="D141" s="46">
        <f t="shared" si="12"/>
        <v>7</v>
      </c>
      <c r="E141" s="51">
        <v>5</v>
      </c>
      <c r="F141" s="51">
        <v>2</v>
      </c>
      <c r="G141" s="51"/>
      <c r="H141" s="48">
        <v>15000</v>
      </c>
      <c r="I141" s="29">
        <f t="shared" si="13"/>
        <v>295000</v>
      </c>
      <c r="J141" s="49"/>
    </row>
    <row r="142" spans="1:10" ht="16.5">
      <c r="A142" s="23">
        <v>132</v>
      </c>
      <c r="B142" s="45" t="s">
        <v>172</v>
      </c>
      <c r="C142" s="298">
        <v>4002215003051</v>
      </c>
      <c r="D142" s="46">
        <f t="shared" si="12"/>
        <v>6</v>
      </c>
      <c r="E142" s="51">
        <v>4</v>
      </c>
      <c r="F142" s="51">
        <v>2</v>
      </c>
      <c r="G142" s="51"/>
      <c r="H142" s="48">
        <v>15000</v>
      </c>
      <c r="I142" s="29">
        <f t="shared" si="13"/>
        <v>255000</v>
      </c>
      <c r="J142" s="49"/>
    </row>
    <row r="143" spans="1:10" ht="16.5">
      <c r="A143" s="23">
        <v>133</v>
      </c>
      <c r="B143" s="45" t="s">
        <v>173</v>
      </c>
      <c r="C143" s="298">
        <v>4002215003080</v>
      </c>
      <c r="D143" s="46">
        <f t="shared" si="12"/>
        <v>7</v>
      </c>
      <c r="E143" s="51">
        <v>6</v>
      </c>
      <c r="F143" s="51">
        <v>1</v>
      </c>
      <c r="G143" s="51"/>
      <c r="H143" s="48">
        <v>15000</v>
      </c>
      <c r="I143" s="29">
        <f t="shared" si="13"/>
        <v>287500</v>
      </c>
      <c r="J143" s="49"/>
    </row>
    <row r="144" spans="1:10" ht="16.5">
      <c r="A144" s="23">
        <v>134</v>
      </c>
      <c r="B144" s="45" t="s">
        <v>174</v>
      </c>
      <c r="C144" s="298">
        <v>4002215029560</v>
      </c>
      <c r="D144" s="46">
        <f t="shared" si="12"/>
        <v>4</v>
      </c>
      <c r="E144" s="51">
        <v>3</v>
      </c>
      <c r="F144" s="51">
        <v>1</v>
      </c>
      <c r="G144" s="51"/>
      <c r="H144" s="48">
        <v>15000</v>
      </c>
      <c r="I144" s="29">
        <f t="shared" si="13"/>
        <v>167500</v>
      </c>
      <c r="J144" s="49"/>
    </row>
    <row r="145" spans="1:10" ht="16.5">
      <c r="A145" s="23">
        <v>135</v>
      </c>
      <c r="B145" s="45" t="s">
        <v>175</v>
      </c>
      <c r="C145" s="298">
        <v>4002215003580</v>
      </c>
      <c r="D145" s="46">
        <f t="shared" si="12"/>
        <v>7</v>
      </c>
      <c r="E145" s="47">
        <v>5</v>
      </c>
      <c r="F145" s="47">
        <v>2</v>
      </c>
      <c r="G145" s="47"/>
      <c r="H145" s="48">
        <v>15000</v>
      </c>
      <c r="I145" s="29">
        <f t="shared" si="13"/>
        <v>295000</v>
      </c>
      <c r="J145" s="49"/>
    </row>
    <row r="146" spans="1:10" ht="16.5">
      <c r="A146" s="23">
        <v>136</v>
      </c>
      <c r="B146" s="45" t="s">
        <v>176</v>
      </c>
      <c r="C146" s="298">
        <v>4002215003600</v>
      </c>
      <c r="D146" s="46">
        <f t="shared" si="12"/>
        <v>7</v>
      </c>
      <c r="E146" s="51">
        <v>5</v>
      </c>
      <c r="F146" s="51">
        <v>2</v>
      </c>
      <c r="G146" s="51"/>
      <c r="H146" s="48">
        <v>15000</v>
      </c>
      <c r="I146" s="29">
        <f t="shared" si="13"/>
        <v>295000</v>
      </c>
      <c r="J146" s="49"/>
    </row>
    <row r="147" spans="1:10" ht="16.5">
      <c r="A147" s="23">
        <v>137</v>
      </c>
      <c r="B147" s="45" t="s">
        <v>177</v>
      </c>
      <c r="C147" s="298">
        <v>4002215003596</v>
      </c>
      <c r="D147" s="46">
        <f t="shared" si="12"/>
        <v>7</v>
      </c>
      <c r="E147" s="51">
        <v>6</v>
      </c>
      <c r="F147" s="51">
        <v>1</v>
      </c>
      <c r="G147" s="51"/>
      <c r="H147" s="48">
        <v>15000</v>
      </c>
      <c r="I147" s="29">
        <f t="shared" si="13"/>
        <v>287500</v>
      </c>
      <c r="J147" s="49"/>
    </row>
    <row r="148" spans="1:10" ht="16.5">
      <c r="A148" s="23">
        <v>138</v>
      </c>
      <c r="B148" s="45" t="s">
        <v>178</v>
      </c>
      <c r="C148" s="298">
        <v>4002215003617</v>
      </c>
      <c r="D148" s="46">
        <f t="shared" si="12"/>
        <v>4</v>
      </c>
      <c r="E148" s="51">
        <v>2</v>
      </c>
      <c r="F148" s="51">
        <v>2</v>
      </c>
      <c r="G148" s="51"/>
      <c r="H148" s="48">
        <v>15000</v>
      </c>
      <c r="I148" s="29">
        <f t="shared" si="13"/>
        <v>175000</v>
      </c>
      <c r="J148" s="49"/>
    </row>
    <row r="149" spans="1:10" ht="16.5">
      <c r="A149" s="23">
        <v>139</v>
      </c>
      <c r="B149" s="45" t="s">
        <v>179</v>
      </c>
      <c r="C149" s="298">
        <v>4002215022250</v>
      </c>
      <c r="D149" s="46">
        <f t="shared" si="12"/>
        <v>6</v>
      </c>
      <c r="E149" s="51">
        <v>5</v>
      </c>
      <c r="F149" s="51">
        <v>1</v>
      </c>
      <c r="G149" s="51"/>
      <c r="H149" s="48">
        <v>15000</v>
      </c>
      <c r="I149" s="29">
        <f t="shared" si="13"/>
        <v>247500</v>
      </c>
      <c r="J149" s="49"/>
    </row>
    <row r="150" spans="1:10" ht="16.5">
      <c r="A150" s="23">
        <v>140</v>
      </c>
      <c r="B150" s="45" t="s">
        <v>181</v>
      </c>
      <c r="C150" s="298">
        <v>4002215003160</v>
      </c>
      <c r="D150" s="46">
        <f aca="true" t="shared" si="14" ref="D150:D160">E150+F150+G150</f>
        <v>9</v>
      </c>
      <c r="E150" s="51">
        <v>3</v>
      </c>
      <c r="F150" s="51">
        <v>6</v>
      </c>
      <c r="G150" s="51"/>
      <c r="H150" s="48">
        <v>15000</v>
      </c>
      <c r="I150" s="29">
        <f t="shared" si="13"/>
        <v>405000</v>
      </c>
      <c r="J150" s="49"/>
    </row>
    <row r="151" spans="1:10" ht="16.5">
      <c r="A151" s="23">
        <v>141</v>
      </c>
      <c r="B151" s="45" t="s">
        <v>182</v>
      </c>
      <c r="C151" s="298">
        <v>4002215003022</v>
      </c>
      <c r="D151" s="46">
        <f t="shared" si="14"/>
        <v>4</v>
      </c>
      <c r="E151" s="51">
        <v>4</v>
      </c>
      <c r="F151" s="51"/>
      <c r="G151" s="51"/>
      <c r="H151" s="48">
        <v>15000</v>
      </c>
      <c r="I151" s="29">
        <f t="shared" si="13"/>
        <v>160000</v>
      </c>
      <c r="J151" s="49"/>
    </row>
    <row r="152" spans="1:10" ht="16.5">
      <c r="A152" s="23">
        <v>142</v>
      </c>
      <c r="B152" s="45" t="s">
        <v>233</v>
      </c>
      <c r="C152" s="298">
        <v>4002215003862</v>
      </c>
      <c r="D152" s="46">
        <f t="shared" si="14"/>
        <v>9</v>
      </c>
      <c r="E152" s="51">
        <v>8</v>
      </c>
      <c r="F152" s="51">
        <v>1</v>
      </c>
      <c r="G152" s="51"/>
      <c r="H152" s="48">
        <v>15000</v>
      </c>
      <c r="I152" s="29">
        <f t="shared" si="13"/>
        <v>367500</v>
      </c>
      <c r="J152" s="49"/>
    </row>
    <row r="153" spans="1:10" ht="16.5">
      <c r="A153" s="23">
        <v>143</v>
      </c>
      <c r="B153" s="45" t="s">
        <v>184</v>
      </c>
      <c r="C153" s="298">
        <v>4002215028240</v>
      </c>
      <c r="D153" s="46">
        <f t="shared" si="14"/>
        <v>4</v>
      </c>
      <c r="E153" s="51">
        <v>3</v>
      </c>
      <c r="F153" s="51">
        <v>1</v>
      </c>
      <c r="G153" s="51"/>
      <c r="H153" s="48">
        <v>15000</v>
      </c>
      <c r="I153" s="29">
        <f t="shared" si="13"/>
        <v>167500</v>
      </c>
      <c r="J153" s="49"/>
    </row>
    <row r="154" spans="1:10" ht="16.5">
      <c r="A154" s="23">
        <v>144</v>
      </c>
      <c r="B154" s="45" t="s">
        <v>185</v>
      </c>
      <c r="C154" s="298">
        <v>4002215028312</v>
      </c>
      <c r="D154" s="46">
        <f t="shared" si="14"/>
        <v>5</v>
      </c>
      <c r="E154" s="51">
        <v>5</v>
      </c>
      <c r="F154" s="51"/>
      <c r="G154" s="51"/>
      <c r="H154" s="48">
        <v>15000</v>
      </c>
      <c r="I154" s="29">
        <f t="shared" si="13"/>
        <v>200000</v>
      </c>
      <c r="J154" s="49"/>
    </row>
    <row r="155" spans="1:10" ht="16.5">
      <c r="A155" s="23">
        <v>145</v>
      </c>
      <c r="B155" s="45" t="s">
        <v>186</v>
      </c>
      <c r="C155" s="298">
        <v>4002215003000</v>
      </c>
      <c r="D155" s="46">
        <f t="shared" si="14"/>
        <v>3</v>
      </c>
      <c r="E155" s="51">
        <v>3</v>
      </c>
      <c r="F155" s="51"/>
      <c r="G155" s="51"/>
      <c r="H155" s="48">
        <v>15000</v>
      </c>
      <c r="I155" s="29">
        <f t="shared" si="13"/>
        <v>120000</v>
      </c>
      <c r="J155" s="49"/>
    </row>
    <row r="156" spans="1:10" ht="16.5">
      <c r="A156" s="23">
        <v>146</v>
      </c>
      <c r="B156" s="45" t="s">
        <v>187</v>
      </c>
      <c r="C156" s="298">
        <v>4002215003698</v>
      </c>
      <c r="D156" s="46">
        <f t="shared" si="14"/>
        <v>5</v>
      </c>
      <c r="E156" s="51">
        <v>4</v>
      </c>
      <c r="F156" s="51">
        <v>1</v>
      </c>
      <c r="G156" s="51"/>
      <c r="H156" s="48">
        <v>15000</v>
      </c>
      <c r="I156" s="29">
        <f t="shared" si="13"/>
        <v>207500</v>
      </c>
      <c r="J156" s="49"/>
    </row>
    <row r="157" spans="1:10" ht="16.5">
      <c r="A157" s="23">
        <v>147</v>
      </c>
      <c r="B157" s="45" t="s">
        <v>188</v>
      </c>
      <c r="C157" s="298">
        <v>4002215003929</v>
      </c>
      <c r="D157" s="46">
        <f t="shared" si="14"/>
        <v>4</v>
      </c>
      <c r="E157" s="51">
        <v>1</v>
      </c>
      <c r="F157" s="51">
        <v>3</v>
      </c>
      <c r="G157" s="51"/>
      <c r="H157" s="48">
        <v>15000</v>
      </c>
      <c r="I157" s="29">
        <f t="shared" si="13"/>
        <v>182500</v>
      </c>
      <c r="J157" s="49"/>
    </row>
    <row r="158" spans="1:10" ht="16.5">
      <c r="A158" s="23">
        <v>148</v>
      </c>
      <c r="B158" s="45" t="s">
        <v>189</v>
      </c>
      <c r="C158" s="298">
        <v>4002215003652</v>
      </c>
      <c r="D158" s="46">
        <f t="shared" si="14"/>
        <v>7</v>
      </c>
      <c r="E158" s="51">
        <v>6</v>
      </c>
      <c r="F158" s="51">
        <v>1</v>
      </c>
      <c r="G158" s="51"/>
      <c r="H158" s="48">
        <v>15000</v>
      </c>
      <c r="I158" s="29">
        <f t="shared" si="13"/>
        <v>287500</v>
      </c>
      <c r="J158" s="49"/>
    </row>
    <row r="159" spans="1:10" ht="16.5">
      <c r="A159" s="23">
        <v>149</v>
      </c>
      <c r="B159" s="45" t="s">
        <v>190</v>
      </c>
      <c r="C159" s="298">
        <v>4002215003675</v>
      </c>
      <c r="D159" s="46">
        <f t="shared" si="14"/>
        <v>6</v>
      </c>
      <c r="E159" s="51">
        <v>4</v>
      </c>
      <c r="F159" s="51">
        <v>2</v>
      </c>
      <c r="G159" s="51"/>
      <c r="H159" s="48">
        <v>15000</v>
      </c>
      <c r="I159" s="29">
        <f t="shared" si="13"/>
        <v>255000</v>
      </c>
      <c r="J159" s="49"/>
    </row>
    <row r="160" spans="1:10" ht="17.25" thickBot="1">
      <c r="A160" s="33">
        <v>150</v>
      </c>
      <c r="B160" s="52" t="s">
        <v>191</v>
      </c>
      <c r="C160" s="298">
        <v>4002215003702</v>
      </c>
      <c r="D160" s="46">
        <f t="shared" si="14"/>
        <v>6</v>
      </c>
      <c r="E160" s="54">
        <v>5</v>
      </c>
      <c r="F160" s="54">
        <v>1</v>
      </c>
      <c r="G160" s="54"/>
      <c r="H160" s="48">
        <v>15000</v>
      </c>
      <c r="I160" s="29">
        <f t="shared" si="13"/>
        <v>247500</v>
      </c>
      <c r="J160" s="49"/>
    </row>
    <row r="161" spans="1:21" ht="16.5" thickBot="1">
      <c r="A161" s="266">
        <f>A160</f>
        <v>150</v>
      </c>
      <c r="B161" s="267" t="s">
        <v>223</v>
      </c>
      <c r="C161" s="267"/>
      <c r="D161" s="310">
        <f>SUM(D8:D160)</f>
        <v>837</v>
      </c>
      <c r="E161" s="268">
        <f>SUM(E8:E160)</f>
        <v>65621</v>
      </c>
      <c r="F161" s="268">
        <f>SUM(F8:F160)</f>
        <v>216</v>
      </c>
      <c r="G161" s="268">
        <f>SUM(G8:G160)</f>
        <v>0</v>
      </c>
      <c r="H161" s="267"/>
      <c r="I161" s="268">
        <f>SUM(I11:I160)</f>
        <v>55689000</v>
      </c>
      <c r="J161" s="269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69"/>
    </row>
    <row r="162" ht="15.75" thickTop="1"/>
    <row r="164" spans="1:21" s="131" customFormat="1" ht="18.75">
      <c r="A164" s="280"/>
      <c r="B164" s="134"/>
      <c r="C164" s="335" t="s">
        <v>33</v>
      </c>
      <c r="D164" s="335"/>
      <c r="E164" s="335"/>
      <c r="F164" s="335"/>
      <c r="G164" s="335"/>
      <c r="H164" s="335"/>
      <c r="I164" s="335"/>
      <c r="J164" s="335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</row>
    <row r="165" spans="1:21" s="131" customFormat="1" ht="18.75">
      <c r="A165" s="281"/>
      <c r="B165" s="136" t="s">
        <v>31</v>
      </c>
      <c r="C165" s="336" t="s">
        <v>32</v>
      </c>
      <c r="D165" s="336"/>
      <c r="E165" s="336"/>
      <c r="F165" s="336"/>
      <c r="G165" s="336"/>
      <c r="H165" s="336"/>
      <c r="I165" s="336"/>
      <c r="J165" s="336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ht="15">
      <c r="I166" s="7"/>
    </row>
    <row r="168" ht="15">
      <c r="C168" s="321"/>
    </row>
  </sheetData>
  <sheetProtection/>
  <mergeCells count="12">
    <mergeCell ref="C164:J164"/>
    <mergeCell ref="C165:J165"/>
    <mergeCell ref="A7:J7"/>
    <mergeCell ref="A4:J4"/>
    <mergeCell ref="A5:J5"/>
    <mergeCell ref="A9:A10"/>
    <mergeCell ref="B9:B10"/>
    <mergeCell ref="C9:C10"/>
    <mergeCell ref="D9:D10"/>
    <mergeCell ref="H9:H10"/>
    <mergeCell ref="I9:I10"/>
    <mergeCell ref="J9:J10"/>
  </mergeCells>
  <printOptions/>
  <pageMargins left="0.7" right="0.7" top="0.49" bottom="0.5" header="0.3" footer="0.3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4"/>
  <sheetViews>
    <sheetView zoomScalePageLayoutView="0" workbookViewId="0" topLeftCell="A148">
      <selection activeCell="B110" sqref="B110"/>
    </sheetView>
  </sheetViews>
  <sheetFormatPr defaultColWidth="9.140625" defaultRowHeight="15"/>
  <cols>
    <col min="1" max="1" width="9.140625" style="202" customWidth="1"/>
    <col min="2" max="2" width="27.421875" style="0" customWidth="1"/>
    <col min="3" max="3" width="22.57421875" style="0" customWidth="1"/>
    <col min="4" max="8" width="0" style="0" hidden="1" customWidth="1"/>
    <col min="9" max="9" width="22.00390625" style="0" customWidth="1"/>
    <col min="10" max="10" width="12.28125" style="0" customWidth="1"/>
  </cols>
  <sheetData>
    <row r="1" spans="1:10" ht="16.5">
      <c r="A1" s="375" t="s">
        <v>29</v>
      </c>
      <c r="B1" s="375"/>
      <c r="C1" s="375"/>
      <c r="D1" s="10"/>
      <c r="E1" s="10"/>
      <c r="F1" s="10"/>
      <c r="G1" s="10"/>
      <c r="H1" s="10"/>
      <c r="I1" s="10"/>
      <c r="J1" s="10"/>
    </row>
    <row r="2" spans="1:10" ht="16.5">
      <c r="A2" s="201" t="s">
        <v>30</v>
      </c>
      <c r="B2" s="201"/>
      <c r="C2" s="201"/>
      <c r="D2" s="10"/>
      <c r="E2" s="10"/>
      <c r="F2" s="10"/>
      <c r="G2" s="10"/>
      <c r="H2" s="10"/>
      <c r="I2" s="10"/>
      <c r="J2" s="10"/>
    </row>
    <row r="3" spans="1:10" ht="16.5">
      <c r="A3" s="215"/>
      <c r="B3" s="10"/>
      <c r="C3" s="10"/>
      <c r="D3" s="10"/>
      <c r="E3" s="10"/>
      <c r="F3" s="10"/>
      <c r="G3" s="10"/>
      <c r="H3" s="10"/>
      <c r="I3" s="10"/>
      <c r="J3" s="10"/>
    </row>
    <row r="4" spans="1:10" ht="16.5">
      <c r="A4" s="215"/>
      <c r="B4" s="10"/>
      <c r="C4" s="10"/>
      <c r="D4" s="10"/>
      <c r="E4" s="10"/>
      <c r="F4" s="10"/>
      <c r="G4" s="10"/>
      <c r="H4" s="10"/>
      <c r="I4" s="10"/>
      <c r="J4" s="10"/>
    </row>
    <row r="5" spans="1:10" ht="19.5">
      <c r="A5" s="345" t="s">
        <v>194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9.5">
      <c r="A6" s="345" t="s">
        <v>234</v>
      </c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9.5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5.75">
      <c r="A8" s="399" t="s">
        <v>200</v>
      </c>
      <c r="B8" s="399"/>
      <c r="C8" s="399"/>
      <c r="D8" s="399"/>
      <c r="E8" s="399"/>
      <c r="F8" s="399"/>
      <c r="G8" s="399"/>
      <c r="H8" s="399"/>
      <c r="I8" s="399"/>
      <c r="J8" s="399"/>
    </row>
    <row r="9" spans="1:9" ht="16.5" thickBot="1">
      <c r="A9" s="291"/>
      <c r="B9" s="3"/>
      <c r="C9" s="3"/>
      <c r="D9" s="3"/>
      <c r="E9" s="3"/>
      <c r="F9" s="3"/>
      <c r="G9" s="3"/>
      <c r="H9" s="3"/>
      <c r="I9" s="3"/>
    </row>
    <row r="10" spans="1:10" ht="32.25" thickTop="1">
      <c r="A10" s="394" t="s">
        <v>0</v>
      </c>
      <c r="B10" s="382" t="s">
        <v>10</v>
      </c>
      <c r="C10" s="382" t="s">
        <v>202</v>
      </c>
      <c r="D10" s="377" t="s">
        <v>235</v>
      </c>
      <c r="E10" s="322" t="s">
        <v>236</v>
      </c>
      <c r="F10" s="322" t="s">
        <v>237</v>
      </c>
      <c r="G10" s="322" t="s">
        <v>238</v>
      </c>
      <c r="H10" s="377" t="s">
        <v>8</v>
      </c>
      <c r="I10" s="407" t="s">
        <v>4</v>
      </c>
      <c r="J10" s="409" t="s">
        <v>15</v>
      </c>
    </row>
    <row r="11" spans="1:10" ht="15.75">
      <c r="A11" s="395"/>
      <c r="B11" s="378"/>
      <c r="C11" s="378"/>
      <c r="D11" s="378"/>
      <c r="E11" s="236">
        <v>65000</v>
      </c>
      <c r="F11" s="235" t="s">
        <v>5</v>
      </c>
      <c r="G11" s="235" t="s">
        <v>6</v>
      </c>
      <c r="H11" s="378"/>
      <c r="I11" s="408"/>
      <c r="J11" s="410"/>
    </row>
    <row r="12" spans="1:10" ht="15.75">
      <c r="A12" s="234">
        <v>1</v>
      </c>
      <c r="B12" s="14" t="s">
        <v>16</v>
      </c>
      <c r="C12" s="294">
        <v>4002215002230</v>
      </c>
      <c r="D12" s="4">
        <f aca="true" t="shared" si="0" ref="D12:D51">E12+F12+G12</f>
        <v>3</v>
      </c>
      <c r="E12" s="4">
        <v>2</v>
      </c>
      <c r="F12" s="4">
        <v>1</v>
      </c>
      <c r="G12" s="4"/>
      <c r="H12" s="15">
        <v>15000</v>
      </c>
      <c r="I12" s="4">
        <v>259500</v>
      </c>
      <c r="J12" s="1"/>
    </row>
    <row r="13" spans="1:10" ht="15.75">
      <c r="A13" s="233">
        <v>2</v>
      </c>
      <c r="B13" s="16" t="s">
        <v>17</v>
      </c>
      <c r="C13" s="294">
        <v>4002215003130</v>
      </c>
      <c r="D13" s="4">
        <f t="shared" si="0"/>
        <v>7</v>
      </c>
      <c r="E13" s="16">
        <v>4</v>
      </c>
      <c r="F13" s="16">
        <v>3</v>
      </c>
      <c r="G13" s="16"/>
      <c r="H13" s="15">
        <v>15000</v>
      </c>
      <c r="I13" s="4">
        <v>618500</v>
      </c>
      <c r="J13" s="1"/>
    </row>
    <row r="14" spans="1:10" ht="15.75">
      <c r="A14" s="233">
        <v>3</v>
      </c>
      <c r="B14" s="16" t="s">
        <v>18</v>
      </c>
      <c r="C14" s="294">
        <v>4002215006542</v>
      </c>
      <c r="D14" s="4">
        <f t="shared" si="0"/>
        <v>7</v>
      </c>
      <c r="E14" s="16">
        <v>5</v>
      </c>
      <c r="F14" s="16">
        <v>2</v>
      </c>
      <c r="G14" s="16"/>
      <c r="H14" s="15">
        <v>15000</v>
      </c>
      <c r="I14" s="4">
        <v>599000</v>
      </c>
      <c r="J14" s="1"/>
    </row>
    <row r="15" spans="1:10" ht="15.75">
      <c r="A15" s="233">
        <v>4</v>
      </c>
      <c r="B15" s="16" t="s">
        <v>19</v>
      </c>
      <c r="C15" s="294">
        <v>4002215008207</v>
      </c>
      <c r="D15" s="4">
        <f t="shared" si="0"/>
        <v>7</v>
      </c>
      <c r="E15" s="16">
        <v>4</v>
      </c>
      <c r="F15" s="16">
        <v>3</v>
      </c>
      <c r="G15" s="16"/>
      <c r="H15" s="15">
        <v>15000</v>
      </c>
      <c r="I15" s="4">
        <v>618500</v>
      </c>
      <c r="J15" s="1"/>
    </row>
    <row r="16" spans="1:10" ht="15.75">
      <c r="A16" s="233">
        <v>5</v>
      </c>
      <c r="B16" s="16" t="s">
        <v>21</v>
      </c>
      <c r="C16" s="294">
        <v>4002215002269</v>
      </c>
      <c r="D16" s="4">
        <f t="shared" si="0"/>
        <v>2</v>
      </c>
      <c r="E16" s="16">
        <v>2</v>
      </c>
      <c r="F16" s="16"/>
      <c r="G16" s="16"/>
      <c r="H16" s="15">
        <v>15000</v>
      </c>
      <c r="I16" s="4">
        <v>160000</v>
      </c>
      <c r="J16" s="1"/>
    </row>
    <row r="17" spans="1:10" ht="15.75">
      <c r="A17" s="233">
        <v>6</v>
      </c>
      <c r="B17" s="16" t="s">
        <v>20</v>
      </c>
      <c r="C17" s="294">
        <v>4002215002252</v>
      </c>
      <c r="D17" s="4">
        <f t="shared" si="0"/>
        <v>5</v>
      </c>
      <c r="E17" s="16">
        <v>4</v>
      </c>
      <c r="F17" s="16">
        <v>1</v>
      </c>
      <c r="G17" s="16"/>
      <c r="H17" s="15">
        <v>15000</v>
      </c>
      <c r="I17" s="4">
        <v>419500</v>
      </c>
      <c r="J17" s="1"/>
    </row>
    <row r="18" spans="1:10" ht="15.75">
      <c r="A18" s="233">
        <v>7</v>
      </c>
      <c r="B18" s="16" t="s">
        <v>22</v>
      </c>
      <c r="C18" s="294">
        <v>4002215002377</v>
      </c>
      <c r="D18" s="4">
        <f t="shared" si="0"/>
        <v>7</v>
      </c>
      <c r="E18" s="16">
        <v>6</v>
      </c>
      <c r="F18" s="16">
        <v>1</v>
      </c>
      <c r="G18" s="16"/>
      <c r="H18" s="15">
        <v>15000</v>
      </c>
      <c r="I18" s="4">
        <v>579500</v>
      </c>
      <c r="J18" s="1"/>
    </row>
    <row r="19" spans="1:10" ht="15.75">
      <c r="A19" s="233">
        <v>8</v>
      </c>
      <c r="B19" s="4" t="s">
        <v>24</v>
      </c>
      <c r="C19" s="294">
        <v>4002215002410</v>
      </c>
      <c r="D19" s="4">
        <f t="shared" si="0"/>
        <v>9</v>
      </c>
      <c r="E19" s="16">
        <v>6</v>
      </c>
      <c r="F19" s="16">
        <v>3</v>
      </c>
      <c r="G19" s="16"/>
      <c r="H19" s="15">
        <v>15000</v>
      </c>
      <c r="I19" s="4">
        <v>778500</v>
      </c>
      <c r="J19" s="1"/>
    </row>
    <row r="20" spans="1:10" ht="15.75">
      <c r="A20" s="233">
        <v>9</v>
      </c>
      <c r="B20" s="17" t="s">
        <v>27</v>
      </c>
      <c r="C20" s="294">
        <v>4002215003827</v>
      </c>
      <c r="D20" s="4">
        <f t="shared" si="0"/>
        <v>9</v>
      </c>
      <c r="E20" s="16">
        <v>5</v>
      </c>
      <c r="F20" s="16">
        <v>4</v>
      </c>
      <c r="G20" s="16"/>
      <c r="H20" s="15">
        <v>15000</v>
      </c>
      <c r="I20" s="4">
        <v>798000</v>
      </c>
      <c r="J20" s="1"/>
    </row>
    <row r="21" spans="1:10" ht="15.75">
      <c r="A21" s="233">
        <v>10</v>
      </c>
      <c r="B21" s="17" t="s">
        <v>25</v>
      </c>
      <c r="C21" s="294">
        <v>4002215008220</v>
      </c>
      <c r="D21" s="4">
        <f t="shared" si="0"/>
        <v>6</v>
      </c>
      <c r="E21" s="16">
        <v>4</v>
      </c>
      <c r="F21" s="16">
        <v>2</v>
      </c>
      <c r="G21" s="16"/>
      <c r="H21" s="15">
        <v>15000</v>
      </c>
      <c r="I21" s="4">
        <v>519000</v>
      </c>
      <c r="J21" s="1"/>
    </row>
    <row r="22" spans="1:10" ht="15.75">
      <c r="A22" s="233">
        <v>11</v>
      </c>
      <c r="B22" s="16" t="s">
        <v>34</v>
      </c>
      <c r="C22" s="294">
        <v>4002215002462</v>
      </c>
      <c r="D22" s="4">
        <f t="shared" si="0"/>
        <v>5</v>
      </c>
      <c r="E22" s="16">
        <v>4</v>
      </c>
      <c r="F22" s="16">
        <v>1</v>
      </c>
      <c r="G22" s="16"/>
      <c r="H22" s="15">
        <v>15000</v>
      </c>
      <c r="I22" s="4">
        <v>419500</v>
      </c>
      <c r="J22" s="1"/>
    </row>
    <row r="23" spans="1:10" ht="15.75">
      <c r="A23" s="233">
        <v>12</v>
      </c>
      <c r="B23" s="4" t="s">
        <v>35</v>
      </c>
      <c r="C23" s="294">
        <v>4002215002587</v>
      </c>
      <c r="D23" s="4">
        <f t="shared" si="0"/>
        <v>4</v>
      </c>
      <c r="E23" s="16">
        <v>4</v>
      </c>
      <c r="F23" s="16"/>
      <c r="G23" s="16"/>
      <c r="H23" s="15">
        <v>15000</v>
      </c>
      <c r="I23" s="4">
        <v>320000</v>
      </c>
      <c r="J23" s="1"/>
    </row>
    <row r="24" spans="1:10" ht="15.75">
      <c r="A24" s="233">
        <v>13</v>
      </c>
      <c r="B24" s="4" t="s">
        <v>36</v>
      </c>
      <c r="C24" s="294">
        <v>4002215002433</v>
      </c>
      <c r="D24" s="4">
        <f t="shared" si="0"/>
        <v>6</v>
      </c>
      <c r="E24" s="16">
        <v>4</v>
      </c>
      <c r="F24" s="16">
        <v>2</v>
      </c>
      <c r="G24" s="16"/>
      <c r="H24" s="15">
        <v>15000</v>
      </c>
      <c r="I24" s="4">
        <v>519000</v>
      </c>
      <c r="J24" s="1"/>
    </row>
    <row r="25" spans="1:10" ht="15.75">
      <c r="A25" s="233">
        <v>14</v>
      </c>
      <c r="B25" s="17" t="s">
        <v>38</v>
      </c>
      <c r="C25" s="294">
        <v>4002215003719</v>
      </c>
      <c r="D25" s="4">
        <f t="shared" si="0"/>
        <v>5</v>
      </c>
      <c r="E25" s="16"/>
      <c r="F25" s="16">
        <v>5</v>
      </c>
      <c r="G25" s="16"/>
      <c r="H25" s="15">
        <v>15000</v>
      </c>
      <c r="I25" s="4">
        <v>497500</v>
      </c>
      <c r="J25" s="1"/>
    </row>
    <row r="26" spans="1:10" ht="15.75">
      <c r="A26" s="233">
        <v>15</v>
      </c>
      <c r="B26" s="17" t="s">
        <v>39</v>
      </c>
      <c r="C26" s="294">
        <v>4002215002456</v>
      </c>
      <c r="D26" s="4">
        <f t="shared" si="0"/>
        <v>5</v>
      </c>
      <c r="E26" s="16">
        <v>4</v>
      </c>
      <c r="F26" s="16">
        <v>1</v>
      </c>
      <c r="G26" s="16"/>
      <c r="H26" s="15">
        <v>15000</v>
      </c>
      <c r="I26" s="4">
        <v>419500</v>
      </c>
      <c r="J26" s="1"/>
    </row>
    <row r="27" spans="1:10" ht="15.75">
      <c r="A27" s="233">
        <v>16</v>
      </c>
      <c r="B27" s="17" t="s">
        <v>41</v>
      </c>
      <c r="C27" s="294">
        <v>4002215003226</v>
      </c>
      <c r="D27" s="4">
        <f t="shared" si="0"/>
        <v>6</v>
      </c>
      <c r="E27" s="16">
        <v>5</v>
      </c>
      <c r="F27" s="16">
        <v>1</v>
      </c>
      <c r="G27" s="16"/>
      <c r="H27" s="15">
        <v>15000</v>
      </c>
      <c r="I27" s="4">
        <v>499500</v>
      </c>
      <c r="J27" s="1"/>
    </row>
    <row r="28" spans="1:10" ht="15.75">
      <c r="A28" s="233">
        <v>17</v>
      </c>
      <c r="B28" s="16" t="s">
        <v>42</v>
      </c>
      <c r="C28" s="294">
        <v>4002215002217</v>
      </c>
      <c r="D28" s="4">
        <f t="shared" si="0"/>
        <v>5</v>
      </c>
      <c r="E28" s="16">
        <v>3</v>
      </c>
      <c r="F28" s="16">
        <v>2</v>
      </c>
      <c r="G28" s="16"/>
      <c r="H28" s="15">
        <v>15000</v>
      </c>
      <c r="I28" s="4">
        <v>439000</v>
      </c>
      <c r="J28" s="1"/>
    </row>
    <row r="29" spans="1:10" ht="15.75">
      <c r="A29" s="233">
        <v>18</v>
      </c>
      <c r="B29" s="4" t="s">
        <v>43</v>
      </c>
      <c r="C29" s="294">
        <v>4002215002150</v>
      </c>
      <c r="D29" s="4">
        <f t="shared" si="0"/>
        <v>5</v>
      </c>
      <c r="E29" s="16">
        <v>3</v>
      </c>
      <c r="F29" s="16">
        <v>2</v>
      </c>
      <c r="G29" s="16"/>
      <c r="H29" s="15">
        <v>15000</v>
      </c>
      <c r="I29" s="4">
        <v>439000</v>
      </c>
      <c r="J29" s="1"/>
    </row>
    <row r="30" spans="1:10" ht="15.75">
      <c r="A30" s="233">
        <v>19</v>
      </c>
      <c r="B30" s="4" t="s">
        <v>44</v>
      </c>
      <c r="C30" s="294">
        <v>4002215002088</v>
      </c>
      <c r="D30" s="4">
        <f t="shared" si="0"/>
        <v>5</v>
      </c>
      <c r="E30" s="16">
        <v>3</v>
      </c>
      <c r="F30" s="16">
        <v>2</v>
      </c>
      <c r="G30" s="16"/>
      <c r="H30" s="15">
        <v>15000</v>
      </c>
      <c r="I30" s="4">
        <v>439000</v>
      </c>
      <c r="J30" s="1"/>
    </row>
    <row r="31" spans="1:10" ht="15.75">
      <c r="A31" s="233">
        <v>20</v>
      </c>
      <c r="B31" s="4" t="s">
        <v>45</v>
      </c>
      <c r="C31" s="294">
        <v>4002215002121</v>
      </c>
      <c r="D31" s="4">
        <f t="shared" si="0"/>
        <v>5</v>
      </c>
      <c r="E31" s="16">
        <v>3</v>
      </c>
      <c r="F31" s="16">
        <v>2</v>
      </c>
      <c r="G31" s="16"/>
      <c r="H31" s="15">
        <v>15000</v>
      </c>
      <c r="I31" s="4">
        <v>439000</v>
      </c>
      <c r="J31" s="1"/>
    </row>
    <row r="32" spans="1:10" ht="15.75">
      <c r="A32" s="233">
        <v>21</v>
      </c>
      <c r="B32" s="4" t="s">
        <v>46</v>
      </c>
      <c r="C32" s="294">
        <v>4002215003731</v>
      </c>
      <c r="D32" s="4">
        <f t="shared" si="0"/>
        <v>6</v>
      </c>
      <c r="E32" s="16">
        <v>5</v>
      </c>
      <c r="F32" s="16">
        <v>1</v>
      </c>
      <c r="G32" s="16"/>
      <c r="H32" s="15">
        <v>15000</v>
      </c>
      <c r="I32" s="4">
        <v>499500</v>
      </c>
      <c r="J32" s="1"/>
    </row>
    <row r="33" spans="1:10" ht="15.75">
      <c r="A33" s="233">
        <v>22</v>
      </c>
      <c r="B33" s="4" t="s">
        <v>47</v>
      </c>
      <c r="C33" s="294">
        <v>4002215002196</v>
      </c>
      <c r="D33" s="4">
        <f t="shared" si="0"/>
        <v>5</v>
      </c>
      <c r="E33" s="16">
        <v>4</v>
      </c>
      <c r="F33" s="16">
        <v>1</v>
      </c>
      <c r="G33" s="16"/>
      <c r="H33" s="15">
        <v>15000</v>
      </c>
      <c r="I33" s="4">
        <v>419500</v>
      </c>
      <c r="J33" s="1"/>
    </row>
    <row r="34" spans="1:10" ht="15.75">
      <c r="A34" s="233">
        <v>23</v>
      </c>
      <c r="B34" s="4" t="s">
        <v>49</v>
      </c>
      <c r="C34" s="294">
        <v>4002215003783</v>
      </c>
      <c r="D34" s="4">
        <f t="shared" si="0"/>
        <v>4</v>
      </c>
      <c r="E34" s="16">
        <v>3</v>
      </c>
      <c r="F34" s="16">
        <v>1</v>
      </c>
      <c r="G34" s="16"/>
      <c r="H34" s="15">
        <v>15000</v>
      </c>
      <c r="I34" s="4">
        <v>339500</v>
      </c>
      <c r="J34" s="1"/>
    </row>
    <row r="35" spans="1:10" ht="15.75">
      <c r="A35" s="233">
        <v>24</v>
      </c>
      <c r="B35" s="4" t="s">
        <v>50</v>
      </c>
      <c r="C35" s="294">
        <v>4002215020928</v>
      </c>
      <c r="D35" s="4">
        <f t="shared" si="0"/>
        <v>5</v>
      </c>
      <c r="E35" s="16">
        <v>3</v>
      </c>
      <c r="F35" s="16">
        <v>2</v>
      </c>
      <c r="G35" s="16"/>
      <c r="H35" s="15">
        <v>15000</v>
      </c>
      <c r="I35" s="4">
        <v>439000</v>
      </c>
      <c r="J35" s="1"/>
    </row>
    <row r="36" spans="1:10" ht="15.75">
      <c r="A36" s="233">
        <v>25</v>
      </c>
      <c r="B36" s="4" t="s">
        <v>52</v>
      </c>
      <c r="C36" s="294">
        <v>4002215022237</v>
      </c>
      <c r="D36" s="4">
        <f t="shared" si="0"/>
        <v>8</v>
      </c>
      <c r="E36" s="16">
        <v>5</v>
      </c>
      <c r="F36" s="16">
        <v>3</v>
      </c>
      <c r="G36" s="16"/>
      <c r="H36" s="15">
        <v>15000</v>
      </c>
      <c r="I36" s="4">
        <v>698500</v>
      </c>
      <c r="J36" s="1"/>
    </row>
    <row r="37" spans="1:10" ht="15.75">
      <c r="A37" s="233">
        <v>26</v>
      </c>
      <c r="B37" s="4" t="s">
        <v>53</v>
      </c>
      <c r="C37" s="294">
        <v>4002215002094</v>
      </c>
      <c r="D37" s="4">
        <f t="shared" si="0"/>
        <v>9</v>
      </c>
      <c r="E37" s="16">
        <v>6</v>
      </c>
      <c r="F37" s="16">
        <v>3</v>
      </c>
      <c r="G37" s="16"/>
      <c r="H37" s="15">
        <v>15000</v>
      </c>
      <c r="I37" s="4">
        <v>778500</v>
      </c>
      <c r="J37" s="1"/>
    </row>
    <row r="38" spans="1:10" ht="15.75">
      <c r="A38" s="233">
        <v>27</v>
      </c>
      <c r="B38" s="4" t="s">
        <v>54</v>
      </c>
      <c r="C38" s="294">
        <v>4002215003646</v>
      </c>
      <c r="D38" s="4">
        <f t="shared" si="0"/>
        <v>5</v>
      </c>
      <c r="E38" s="16">
        <v>4</v>
      </c>
      <c r="F38" s="16">
        <v>1</v>
      </c>
      <c r="G38" s="16"/>
      <c r="H38" s="15">
        <v>15000</v>
      </c>
      <c r="I38" s="4">
        <v>419500</v>
      </c>
      <c r="J38" s="1"/>
    </row>
    <row r="39" spans="1:10" ht="15.75">
      <c r="A39" s="233">
        <v>28</v>
      </c>
      <c r="B39" s="16" t="s">
        <v>62</v>
      </c>
      <c r="C39" s="294">
        <v>4002215002167</v>
      </c>
      <c r="D39" s="4">
        <f t="shared" si="0"/>
        <v>2</v>
      </c>
      <c r="E39" s="16">
        <v>2</v>
      </c>
      <c r="F39" s="16"/>
      <c r="G39" s="16"/>
      <c r="H39" s="15">
        <v>15000</v>
      </c>
      <c r="I39" s="4">
        <v>160000</v>
      </c>
      <c r="J39" s="1"/>
    </row>
    <row r="40" spans="1:10" ht="15.75">
      <c r="A40" s="233">
        <v>29</v>
      </c>
      <c r="B40" s="4" t="s">
        <v>61</v>
      </c>
      <c r="C40" s="294">
        <v>4002215001590</v>
      </c>
      <c r="D40" s="4">
        <f t="shared" si="0"/>
        <v>4</v>
      </c>
      <c r="E40" s="16">
        <v>2</v>
      </c>
      <c r="F40" s="16">
        <v>2</v>
      </c>
      <c r="G40" s="16"/>
      <c r="H40" s="15">
        <v>15000</v>
      </c>
      <c r="I40" s="4">
        <v>359000</v>
      </c>
      <c r="J40" s="1"/>
    </row>
    <row r="41" spans="1:10" ht="15.75">
      <c r="A41" s="233">
        <v>30</v>
      </c>
      <c r="B41" s="4" t="s">
        <v>55</v>
      </c>
      <c r="C41" s="294">
        <v>4002215001952</v>
      </c>
      <c r="D41" s="4">
        <f t="shared" si="0"/>
        <v>5</v>
      </c>
      <c r="E41" s="16">
        <v>3</v>
      </c>
      <c r="F41" s="16">
        <v>2</v>
      </c>
      <c r="G41" s="16"/>
      <c r="H41" s="15">
        <v>15000</v>
      </c>
      <c r="I41" s="4">
        <v>439000</v>
      </c>
      <c r="J41" s="1"/>
    </row>
    <row r="42" spans="1:10" ht="15.75">
      <c r="A42" s="233">
        <v>31</v>
      </c>
      <c r="B42" s="4" t="s">
        <v>56</v>
      </c>
      <c r="C42" s="294">
        <v>4002215001930</v>
      </c>
      <c r="D42" s="4">
        <f t="shared" si="0"/>
        <v>5</v>
      </c>
      <c r="E42" s="16">
        <v>3</v>
      </c>
      <c r="F42" s="16">
        <v>2</v>
      </c>
      <c r="G42" s="16"/>
      <c r="H42" s="15">
        <v>15000</v>
      </c>
      <c r="I42" s="4">
        <v>439000</v>
      </c>
      <c r="J42" s="1"/>
    </row>
    <row r="43" spans="1:10" ht="15.75">
      <c r="A43" s="233">
        <v>32</v>
      </c>
      <c r="B43" s="4" t="s">
        <v>57</v>
      </c>
      <c r="C43" s="294">
        <v>4002215001640</v>
      </c>
      <c r="D43" s="4">
        <f t="shared" si="0"/>
        <v>5</v>
      </c>
      <c r="E43" s="16">
        <v>4</v>
      </c>
      <c r="F43" s="16">
        <v>1</v>
      </c>
      <c r="G43" s="16"/>
      <c r="H43" s="15">
        <v>15000</v>
      </c>
      <c r="I43" s="4">
        <v>419500</v>
      </c>
      <c r="J43" s="1"/>
    </row>
    <row r="44" spans="1:10" ht="15.75">
      <c r="A44" s="233">
        <v>33</v>
      </c>
      <c r="B44" s="4" t="s">
        <v>58</v>
      </c>
      <c r="C44" s="294">
        <v>4002215001584</v>
      </c>
      <c r="D44" s="4">
        <f t="shared" si="0"/>
        <v>5</v>
      </c>
      <c r="E44" s="16">
        <v>4</v>
      </c>
      <c r="F44" s="16">
        <v>1</v>
      </c>
      <c r="G44" s="16"/>
      <c r="H44" s="15">
        <v>15000</v>
      </c>
      <c r="I44" s="4">
        <v>419500</v>
      </c>
      <c r="J44" s="1"/>
    </row>
    <row r="45" spans="1:10" ht="15.75">
      <c r="A45" s="233">
        <v>34</v>
      </c>
      <c r="B45" s="4" t="s">
        <v>59</v>
      </c>
      <c r="C45" s="294">
        <v>4002215002020</v>
      </c>
      <c r="D45" s="4">
        <f t="shared" si="0"/>
        <v>5</v>
      </c>
      <c r="E45" s="16">
        <v>3</v>
      </c>
      <c r="F45" s="16">
        <v>2</v>
      </c>
      <c r="G45" s="16"/>
      <c r="H45" s="15">
        <v>15000</v>
      </c>
      <c r="I45" s="4">
        <v>439000</v>
      </c>
      <c r="J45" s="1"/>
    </row>
    <row r="46" spans="1:10" ht="15.75">
      <c r="A46" s="233">
        <v>35</v>
      </c>
      <c r="B46" s="4" t="s">
        <v>63</v>
      </c>
      <c r="C46" s="294">
        <v>4002215002115</v>
      </c>
      <c r="D46" s="4">
        <f t="shared" si="0"/>
        <v>4</v>
      </c>
      <c r="E46" s="16">
        <v>4</v>
      </c>
      <c r="F46" s="16"/>
      <c r="G46" s="16"/>
      <c r="H46" s="15">
        <v>15000</v>
      </c>
      <c r="I46" s="4">
        <v>320000</v>
      </c>
      <c r="J46" s="1"/>
    </row>
    <row r="47" spans="1:10" ht="15.75">
      <c r="A47" s="233">
        <v>36</v>
      </c>
      <c r="B47" s="4" t="s">
        <v>64</v>
      </c>
      <c r="C47" s="294">
        <v>4002215002109</v>
      </c>
      <c r="D47" s="4">
        <f t="shared" si="0"/>
        <v>5</v>
      </c>
      <c r="E47" s="16">
        <v>2</v>
      </c>
      <c r="F47" s="16">
        <v>3</v>
      </c>
      <c r="G47" s="16"/>
      <c r="H47" s="15">
        <v>15000</v>
      </c>
      <c r="I47" s="4">
        <v>458500</v>
      </c>
      <c r="J47" s="1"/>
    </row>
    <row r="48" spans="1:10" ht="15.75">
      <c r="A48" s="233">
        <v>37</v>
      </c>
      <c r="B48" s="4" t="s">
        <v>65</v>
      </c>
      <c r="C48" s="294">
        <v>4002215003941</v>
      </c>
      <c r="D48" s="4">
        <f t="shared" si="0"/>
        <v>4</v>
      </c>
      <c r="E48" s="16">
        <v>4</v>
      </c>
      <c r="F48" s="16"/>
      <c r="G48" s="16"/>
      <c r="H48" s="15">
        <v>15000</v>
      </c>
      <c r="I48" s="4">
        <v>320000</v>
      </c>
      <c r="J48" s="1"/>
    </row>
    <row r="49" spans="1:10" ht="15.75">
      <c r="A49" s="233">
        <v>38</v>
      </c>
      <c r="B49" s="4" t="s">
        <v>68</v>
      </c>
      <c r="C49" s="294">
        <v>4002215002071</v>
      </c>
      <c r="D49" s="4">
        <f t="shared" si="0"/>
        <v>5</v>
      </c>
      <c r="E49" s="16">
        <v>3</v>
      </c>
      <c r="F49" s="16">
        <v>2</v>
      </c>
      <c r="G49" s="16"/>
      <c r="H49" s="15">
        <v>15000</v>
      </c>
      <c r="I49" s="4">
        <v>439000</v>
      </c>
      <c r="J49" s="1"/>
    </row>
    <row r="50" spans="1:10" ht="15.75">
      <c r="A50" s="233">
        <v>39</v>
      </c>
      <c r="B50" s="4" t="s">
        <v>66</v>
      </c>
      <c r="C50" s="294">
        <v>4002215002200</v>
      </c>
      <c r="D50" s="4">
        <f t="shared" si="0"/>
        <v>7</v>
      </c>
      <c r="E50" s="16">
        <v>5</v>
      </c>
      <c r="F50" s="16">
        <v>2</v>
      </c>
      <c r="G50" s="16"/>
      <c r="H50" s="15">
        <v>15000</v>
      </c>
      <c r="I50" s="4">
        <v>599000</v>
      </c>
      <c r="J50" s="1"/>
    </row>
    <row r="51" spans="1:10" ht="15.75">
      <c r="A51" s="233">
        <v>40</v>
      </c>
      <c r="B51" s="4" t="s">
        <v>67</v>
      </c>
      <c r="C51" s="294">
        <v>4002215020911</v>
      </c>
      <c r="D51" s="4">
        <f t="shared" si="0"/>
        <v>6</v>
      </c>
      <c r="E51" s="16">
        <v>3</v>
      </c>
      <c r="F51" s="16">
        <v>3</v>
      </c>
      <c r="G51" s="16"/>
      <c r="H51" s="15">
        <v>15000</v>
      </c>
      <c r="I51" s="4">
        <v>538500</v>
      </c>
      <c r="J51" s="1"/>
    </row>
    <row r="52" spans="1:10" ht="15.75">
      <c r="A52" s="233">
        <v>41</v>
      </c>
      <c r="B52" s="4" t="s">
        <v>70</v>
      </c>
      <c r="C52" s="294">
        <v>4002215003118</v>
      </c>
      <c r="D52" s="4">
        <f>E52+F52+G52</f>
        <v>8</v>
      </c>
      <c r="E52" s="16">
        <v>5</v>
      </c>
      <c r="F52" s="16">
        <v>3</v>
      </c>
      <c r="G52" s="16"/>
      <c r="H52" s="15">
        <v>15000</v>
      </c>
      <c r="I52" s="4">
        <v>698500</v>
      </c>
      <c r="J52" s="1"/>
    </row>
    <row r="53" spans="1:10" ht="15.75">
      <c r="A53" s="233">
        <v>42</v>
      </c>
      <c r="B53" s="4" t="s">
        <v>71</v>
      </c>
      <c r="C53" s="294">
        <v>4002215002325</v>
      </c>
      <c r="D53" s="4">
        <f>E53+F53+G53</f>
        <v>7</v>
      </c>
      <c r="E53" s="16">
        <v>5</v>
      </c>
      <c r="F53" s="16">
        <v>2</v>
      </c>
      <c r="G53" s="16"/>
      <c r="H53" s="15">
        <v>15000</v>
      </c>
      <c r="I53" s="4">
        <v>599000</v>
      </c>
      <c r="J53" s="1"/>
    </row>
    <row r="54" spans="1:10" ht="15.75">
      <c r="A54" s="233">
        <v>43</v>
      </c>
      <c r="B54" s="4" t="s">
        <v>82</v>
      </c>
      <c r="C54" s="294">
        <v>4002215029531</v>
      </c>
      <c r="D54" s="4">
        <f>E54+F54+G54</f>
        <v>8</v>
      </c>
      <c r="E54" s="16">
        <v>5</v>
      </c>
      <c r="F54" s="16">
        <v>3</v>
      </c>
      <c r="G54" s="16"/>
      <c r="H54" s="15">
        <v>15000</v>
      </c>
      <c r="I54" s="4">
        <v>698500</v>
      </c>
      <c r="J54" s="1"/>
    </row>
    <row r="55" spans="1:10" ht="15.75">
      <c r="A55" s="233">
        <v>44</v>
      </c>
      <c r="B55" s="4" t="s">
        <v>83</v>
      </c>
      <c r="C55" s="294">
        <v>4002215006507</v>
      </c>
      <c r="D55" s="4">
        <f>E55+F55+G55</f>
        <v>8</v>
      </c>
      <c r="E55" s="16">
        <v>6</v>
      </c>
      <c r="F55" s="16">
        <v>2</v>
      </c>
      <c r="G55" s="16"/>
      <c r="H55" s="15">
        <v>15000</v>
      </c>
      <c r="I55" s="4">
        <v>679000</v>
      </c>
      <c r="J55" s="1"/>
    </row>
    <row r="56" spans="1:10" ht="15.75">
      <c r="A56" s="233">
        <v>45</v>
      </c>
      <c r="B56" s="16" t="s">
        <v>78</v>
      </c>
      <c r="C56" s="294">
        <v>4002215001322</v>
      </c>
      <c r="D56" s="4">
        <f aca="true" t="shared" si="1" ref="D56:D79">E56+F56+G56</f>
        <v>6</v>
      </c>
      <c r="E56" s="16">
        <v>4</v>
      </c>
      <c r="F56" s="16">
        <v>2</v>
      </c>
      <c r="G56" s="16"/>
      <c r="H56" s="15">
        <v>15000</v>
      </c>
      <c r="I56" s="4">
        <v>519000</v>
      </c>
      <c r="J56" s="1"/>
    </row>
    <row r="57" spans="1:10" ht="15.75">
      <c r="A57" s="233">
        <v>46</v>
      </c>
      <c r="B57" s="4" t="s">
        <v>74</v>
      </c>
      <c r="C57" s="294">
        <v>4002215001339</v>
      </c>
      <c r="D57" s="4">
        <f t="shared" si="1"/>
        <v>6</v>
      </c>
      <c r="E57" s="16">
        <v>4</v>
      </c>
      <c r="F57" s="16">
        <v>2</v>
      </c>
      <c r="G57" s="16"/>
      <c r="H57" s="15">
        <v>15000</v>
      </c>
      <c r="I57" s="4">
        <v>519000</v>
      </c>
      <c r="J57" s="1"/>
    </row>
    <row r="58" spans="1:10" ht="15.75">
      <c r="A58" s="233">
        <v>47</v>
      </c>
      <c r="B58" s="4" t="s">
        <v>75</v>
      </c>
      <c r="C58" s="294">
        <v>4002215002144</v>
      </c>
      <c r="D58" s="4">
        <f t="shared" si="1"/>
        <v>6</v>
      </c>
      <c r="E58" s="16">
        <v>5</v>
      </c>
      <c r="F58" s="16">
        <v>1</v>
      </c>
      <c r="G58" s="16"/>
      <c r="H58" s="15">
        <v>15000</v>
      </c>
      <c r="I58" s="4">
        <v>499500</v>
      </c>
      <c r="J58" s="1"/>
    </row>
    <row r="59" spans="1:10" ht="15.75">
      <c r="A59" s="233">
        <v>48</v>
      </c>
      <c r="B59" s="16" t="s">
        <v>76</v>
      </c>
      <c r="C59" s="294">
        <v>4002215001532</v>
      </c>
      <c r="D59" s="4">
        <f t="shared" si="1"/>
        <v>6</v>
      </c>
      <c r="E59" s="16">
        <v>4</v>
      </c>
      <c r="F59" s="16">
        <v>2</v>
      </c>
      <c r="G59" s="16"/>
      <c r="H59" s="15">
        <v>15000</v>
      </c>
      <c r="I59" s="4">
        <v>519000</v>
      </c>
      <c r="J59" s="1"/>
    </row>
    <row r="60" spans="1:10" ht="15.75">
      <c r="A60" s="233">
        <v>49</v>
      </c>
      <c r="B60" s="16" t="s">
        <v>77</v>
      </c>
      <c r="C60" s="294">
        <v>4002215001896</v>
      </c>
      <c r="D60" s="4">
        <f t="shared" si="1"/>
        <v>6</v>
      </c>
      <c r="E60" s="16">
        <v>4</v>
      </c>
      <c r="F60" s="16">
        <v>2</v>
      </c>
      <c r="G60" s="16"/>
      <c r="H60" s="15">
        <v>15000</v>
      </c>
      <c r="I60" s="4">
        <v>519000</v>
      </c>
      <c r="J60" s="1"/>
    </row>
    <row r="61" spans="1:10" ht="15.75">
      <c r="A61" s="233">
        <v>50</v>
      </c>
      <c r="B61" s="16" t="s">
        <v>79</v>
      </c>
      <c r="C61" s="294">
        <v>4002215001634</v>
      </c>
      <c r="D61" s="4">
        <f t="shared" si="1"/>
        <v>1</v>
      </c>
      <c r="E61" s="16"/>
      <c r="F61" s="16">
        <v>1</v>
      </c>
      <c r="G61" s="16"/>
      <c r="H61" s="15">
        <v>15000</v>
      </c>
      <c r="I61" s="4">
        <v>99500</v>
      </c>
      <c r="J61" s="1"/>
    </row>
    <row r="62" spans="1:10" ht="15.75">
      <c r="A62" s="233">
        <v>51</v>
      </c>
      <c r="B62" s="16" t="s">
        <v>90</v>
      </c>
      <c r="C62" s="294">
        <v>4002215001850</v>
      </c>
      <c r="D62" s="4">
        <f t="shared" si="1"/>
        <v>3</v>
      </c>
      <c r="E62" s="16">
        <v>3</v>
      </c>
      <c r="F62" s="16"/>
      <c r="G62" s="16"/>
      <c r="H62" s="15">
        <v>15000</v>
      </c>
      <c r="I62" s="4">
        <v>337500</v>
      </c>
      <c r="J62" s="1"/>
    </row>
    <row r="63" spans="1:10" ht="15.75">
      <c r="A63" s="233">
        <v>52</v>
      </c>
      <c r="B63" s="16" t="s">
        <v>85</v>
      </c>
      <c r="C63" s="294">
        <v>4002215002036</v>
      </c>
      <c r="D63" s="4">
        <f t="shared" si="1"/>
        <v>5</v>
      </c>
      <c r="E63" s="16">
        <v>3</v>
      </c>
      <c r="F63" s="16">
        <v>2</v>
      </c>
      <c r="G63" s="16"/>
      <c r="H63" s="15">
        <v>15000</v>
      </c>
      <c r="I63" s="4">
        <v>621000</v>
      </c>
      <c r="J63" s="1"/>
    </row>
    <row r="64" spans="1:10" ht="15.75">
      <c r="A64" s="233">
        <v>53</v>
      </c>
      <c r="B64" s="16" t="s">
        <v>86</v>
      </c>
      <c r="C64" s="294">
        <v>4002215001981</v>
      </c>
      <c r="D64" s="4">
        <f t="shared" si="1"/>
        <v>5</v>
      </c>
      <c r="E64" s="16">
        <v>3</v>
      </c>
      <c r="F64" s="16">
        <v>2</v>
      </c>
      <c r="G64" s="16"/>
      <c r="H64" s="15">
        <v>15000</v>
      </c>
      <c r="I64" s="4">
        <v>621000</v>
      </c>
      <c r="J64" s="1"/>
    </row>
    <row r="65" spans="1:10" ht="15.75">
      <c r="A65" s="233">
        <v>54</v>
      </c>
      <c r="B65" s="16" t="s">
        <v>88</v>
      </c>
      <c r="C65" s="294">
        <v>4002215001923</v>
      </c>
      <c r="D65" s="4">
        <f t="shared" si="1"/>
        <v>4</v>
      </c>
      <c r="E65" s="16">
        <v>3</v>
      </c>
      <c r="F65" s="16">
        <v>1</v>
      </c>
      <c r="G65" s="16"/>
      <c r="H65" s="15">
        <v>15000</v>
      </c>
      <c r="I65" s="4">
        <v>479300</v>
      </c>
      <c r="J65" s="1"/>
    </row>
    <row r="66" spans="1:10" ht="15.75">
      <c r="A66" s="233">
        <v>55</v>
      </c>
      <c r="B66" s="16" t="s">
        <v>89</v>
      </c>
      <c r="C66" s="294">
        <v>4002215022214</v>
      </c>
      <c r="D66" s="4">
        <f t="shared" si="1"/>
        <v>3</v>
      </c>
      <c r="E66" s="16">
        <v>2</v>
      </c>
      <c r="F66" s="16">
        <v>1</v>
      </c>
      <c r="G66" s="16"/>
      <c r="H66" s="15">
        <v>15000</v>
      </c>
      <c r="I66" s="4">
        <v>366800</v>
      </c>
      <c r="J66" s="1"/>
    </row>
    <row r="67" spans="1:10" ht="15.75">
      <c r="A67" s="233">
        <v>56</v>
      </c>
      <c r="B67" s="16" t="s">
        <v>91</v>
      </c>
      <c r="C67" s="294">
        <v>4002215001838</v>
      </c>
      <c r="D67" s="4">
        <f t="shared" si="1"/>
        <v>4</v>
      </c>
      <c r="E67" s="16">
        <v>3</v>
      </c>
      <c r="F67" s="16">
        <v>1</v>
      </c>
      <c r="G67" s="16"/>
      <c r="H67" s="15">
        <v>15000</v>
      </c>
      <c r="I67" s="4">
        <v>479300</v>
      </c>
      <c r="J67" s="1"/>
    </row>
    <row r="68" spans="1:10" ht="16.5">
      <c r="A68" s="233">
        <v>57</v>
      </c>
      <c r="B68" s="28" t="s">
        <v>92</v>
      </c>
      <c r="C68" s="118">
        <v>4002215002319</v>
      </c>
      <c r="D68" s="29">
        <f t="shared" si="1"/>
        <v>5</v>
      </c>
      <c r="E68" s="29">
        <v>3</v>
      </c>
      <c r="F68" s="29">
        <v>2</v>
      </c>
      <c r="G68" s="29"/>
      <c r="H68" s="30">
        <v>15000</v>
      </c>
      <c r="I68" s="4">
        <v>621000</v>
      </c>
      <c r="J68" s="31"/>
    </row>
    <row r="69" spans="1:10" ht="16.5">
      <c r="A69" s="233">
        <v>58</v>
      </c>
      <c r="B69" s="28" t="s">
        <v>239</v>
      </c>
      <c r="C69" s="118">
        <v>4002215003840</v>
      </c>
      <c r="D69" s="29">
        <f t="shared" si="1"/>
        <v>2</v>
      </c>
      <c r="E69" s="29">
        <v>2</v>
      </c>
      <c r="F69" s="29"/>
      <c r="G69" s="29"/>
      <c r="H69" s="30">
        <v>15000</v>
      </c>
      <c r="I69" s="4">
        <v>225000</v>
      </c>
      <c r="J69" s="31"/>
    </row>
    <row r="70" spans="1:10" ht="16.5">
      <c r="A70" s="233">
        <v>59</v>
      </c>
      <c r="B70" s="28" t="s">
        <v>94</v>
      </c>
      <c r="C70" s="118">
        <v>4002215001815</v>
      </c>
      <c r="D70" s="29">
        <f t="shared" si="1"/>
        <v>4</v>
      </c>
      <c r="E70" s="29">
        <v>2</v>
      </c>
      <c r="F70" s="29">
        <v>2</v>
      </c>
      <c r="G70" s="29"/>
      <c r="H70" s="30">
        <v>15000</v>
      </c>
      <c r="I70" s="4">
        <v>508500</v>
      </c>
      <c r="J70" s="31"/>
    </row>
    <row r="71" spans="1:10" ht="16.5">
      <c r="A71" s="233">
        <v>60</v>
      </c>
      <c r="B71" s="28" t="s">
        <v>95</v>
      </c>
      <c r="C71" s="230">
        <v>4002215006513</v>
      </c>
      <c r="D71" s="29">
        <f t="shared" si="1"/>
        <v>7</v>
      </c>
      <c r="E71" s="29">
        <v>5</v>
      </c>
      <c r="F71" s="29">
        <v>2</v>
      </c>
      <c r="G71" s="29"/>
      <c r="H71" s="30">
        <v>15000</v>
      </c>
      <c r="I71" s="4">
        <v>846000</v>
      </c>
      <c r="J71" s="31"/>
    </row>
    <row r="72" spans="1:10" ht="16.5">
      <c r="A72" s="233">
        <v>61</v>
      </c>
      <c r="B72" s="28" t="s">
        <v>96</v>
      </c>
      <c r="C72" s="118">
        <v>4002215028387</v>
      </c>
      <c r="D72" s="29">
        <f t="shared" si="1"/>
        <v>7</v>
      </c>
      <c r="E72" s="29">
        <v>5</v>
      </c>
      <c r="F72" s="29">
        <v>2</v>
      </c>
      <c r="G72" s="29"/>
      <c r="H72" s="30">
        <v>15000</v>
      </c>
      <c r="I72" s="4">
        <v>846000</v>
      </c>
      <c r="J72" s="31"/>
    </row>
    <row r="73" spans="1:10" ht="16.5">
      <c r="A73" s="233">
        <v>62</v>
      </c>
      <c r="B73" s="28" t="s">
        <v>104</v>
      </c>
      <c r="C73" s="118">
        <v>4002215003833</v>
      </c>
      <c r="D73" s="29">
        <f t="shared" si="1"/>
        <v>2</v>
      </c>
      <c r="E73" s="29"/>
      <c r="F73" s="29">
        <v>2</v>
      </c>
      <c r="G73" s="29"/>
      <c r="H73" s="30">
        <v>15000</v>
      </c>
      <c r="I73" s="4">
        <v>283500</v>
      </c>
      <c r="J73" s="31"/>
    </row>
    <row r="74" spans="1:10" ht="16.5">
      <c r="A74" s="233">
        <v>63</v>
      </c>
      <c r="B74" s="28" t="s">
        <v>97</v>
      </c>
      <c r="C74" s="118">
        <v>4002215022193</v>
      </c>
      <c r="D74" s="29">
        <f t="shared" si="1"/>
        <v>6</v>
      </c>
      <c r="E74" s="29">
        <v>4</v>
      </c>
      <c r="F74" s="29">
        <v>2</v>
      </c>
      <c r="G74" s="29"/>
      <c r="H74" s="30">
        <v>15000</v>
      </c>
      <c r="I74" s="4">
        <v>733500</v>
      </c>
      <c r="J74" s="31"/>
    </row>
    <row r="75" spans="1:10" ht="16.5">
      <c r="A75" s="233">
        <v>64</v>
      </c>
      <c r="B75" s="28" t="s">
        <v>98</v>
      </c>
      <c r="C75" s="118">
        <v>4002215011520</v>
      </c>
      <c r="D75" s="29">
        <f t="shared" si="1"/>
        <v>6</v>
      </c>
      <c r="E75" s="29">
        <v>5</v>
      </c>
      <c r="F75" s="29">
        <v>1</v>
      </c>
      <c r="G75" s="29"/>
      <c r="H75" s="30">
        <v>15000</v>
      </c>
      <c r="I75" s="4">
        <v>704300</v>
      </c>
      <c r="J75" s="31"/>
    </row>
    <row r="76" spans="1:10" ht="16.5">
      <c r="A76" s="233">
        <v>65</v>
      </c>
      <c r="B76" s="28" t="s">
        <v>99</v>
      </c>
      <c r="C76" s="118">
        <v>4002215003630</v>
      </c>
      <c r="D76" s="29">
        <f t="shared" si="1"/>
        <v>5</v>
      </c>
      <c r="E76" s="29">
        <v>3</v>
      </c>
      <c r="F76" s="29">
        <v>2</v>
      </c>
      <c r="G76" s="29"/>
      <c r="H76" s="30">
        <v>15000</v>
      </c>
      <c r="I76" s="4">
        <v>621000</v>
      </c>
      <c r="J76" s="31"/>
    </row>
    <row r="77" spans="1:10" ht="16.5">
      <c r="A77" s="233">
        <v>66</v>
      </c>
      <c r="B77" s="28" t="s">
        <v>100</v>
      </c>
      <c r="C77" s="118">
        <v>4002215002910</v>
      </c>
      <c r="D77" s="29">
        <f t="shared" si="1"/>
        <v>5</v>
      </c>
      <c r="E77" s="29">
        <v>4</v>
      </c>
      <c r="F77" s="29">
        <v>1</v>
      </c>
      <c r="G77" s="29"/>
      <c r="H77" s="30">
        <v>15000</v>
      </c>
      <c r="I77" s="4">
        <v>591800</v>
      </c>
      <c r="J77" s="31"/>
    </row>
    <row r="78" spans="1:10" ht="16.5">
      <c r="A78" s="233">
        <v>67</v>
      </c>
      <c r="B78" s="28" t="s">
        <v>102</v>
      </c>
      <c r="C78" s="118">
        <v>4002215001821</v>
      </c>
      <c r="D78" s="29">
        <f>E78+F78+G78</f>
        <v>3</v>
      </c>
      <c r="E78" s="32">
        <v>3</v>
      </c>
      <c r="F78" s="32"/>
      <c r="G78" s="32"/>
      <c r="H78" s="30">
        <v>15000</v>
      </c>
      <c r="I78" s="4">
        <v>337500</v>
      </c>
      <c r="J78" s="31"/>
    </row>
    <row r="79" spans="1:10" ht="16.5">
      <c r="A79" s="233">
        <v>68</v>
      </c>
      <c r="B79" s="28" t="s">
        <v>73</v>
      </c>
      <c r="C79" s="118">
        <v>4002215002007</v>
      </c>
      <c r="D79" s="29">
        <f t="shared" si="1"/>
        <v>1</v>
      </c>
      <c r="E79" s="32"/>
      <c r="F79" s="32">
        <v>1</v>
      </c>
      <c r="G79" s="32"/>
      <c r="H79" s="30">
        <v>15000</v>
      </c>
      <c r="I79" s="4">
        <v>141800</v>
      </c>
      <c r="J79" s="31"/>
    </row>
    <row r="80" spans="1:10" ht="16.5">
      <c r="A80" s="233">
        <v>69</v>
      </c>
      <c r="B80" s="28" t="s">
        <v>103</v>
      </c>
      <c r="C80" s="118">
        <v>4002215002383</v>
      </c>
      <c r="D80" s="29">
        <f>E80+F80+G80</f>
        <v>5</v>
      </c>
      <c r="E80" s="32">
        <v>3</v>
      </c>
      <c r="F80" s="32">
        <v>2</v>
      </c>
      <c r="G80" s="32"/>
      <c r="H80" s="30">
        <v>15000</v>
      </c>
      <c r="I80" s="4">
        <v>621000</v>
      </c>
      <c r="J80" s="31"/>
    </row>
    <row r="81" spans="1:10" ht="16.5">
      <c r="A81" s="233">
        <v>70</v>
      </c>
      <c r="B81" s="45" t="s">
        <v>112</v>
      </c>
      <c r="C81" s="118">
        <v>4002215003199</v>
      </c>
      <c r="D81" s="46">
        <f aca="true" t="shared" si="2" ref="D81:D91">E81+F81+G81</f>
        <v>5</v>
      </c>
      <c r="E81" s="47">
        <v>4</v>
      </c>
      <c r="F81" s="47">
        <v>1</v>
      </c>
      <c r="G81" s="47"/>
      <c r="H81" s="48">
        <v>15000</v>
      </c>
      <c r="I81" s="4">
        <v>207500</v>
      </c>
      <c r="J81" s="49"/>
    </row>
    <row r="82" spans="1:10" ht="16.5">
      <c r="A82" s="233">
        <v>71</v>
      </c>
      <c r="B82" s="45" t="s">
        <v>113</v>
      </c>
      <c r="C82" s="118">
        <v>4002215003210</v>
      </c>
      <c r="D82" s="46">
        <f t="shared" si="2"/>
        <v>8</v>
      </c>
      <c r="E82" s="51">
        <v>4</v>
      </c>
      <c r="F82" s="51">
        <v>4</v>
      </c>
      <c r="G82" s="51"/>
      <c r="H82" s="48">
        <v>15000</v>
      </c>
      <c r="I82" s="4">
        <v>350000</v>
      </c>
      <c r="J82" s="49"/>
    </row>
    <row r="83" spans="1:10" ht="16.5">
      <c r="A83" s="233">
        <v>72</v>
      </c>
      <c r="B83" s="45" t="s">
        <v>114</v>
      </c>
      <c r="C83" s="118">
        <v>4002215003249</v>
      </c>
      <c r="D83" s="46">
        <f t="shared" si="2"/>
        <v>7</v>
      </c>
      <c r="E83" s="51">
        <v>5</v>
      </c>
      <c r="F83" s="51">
        <v>2</v>
      </c>
      <c r="G83" s="51"/>
      <c r="H83" s="48">
        <v>15000</v>
      </c>
      <c r="I83" s="4">
        <v>295000</v>
      </c>
      <c r="J83" s="49"/>
    </row>
    <row r="84" spans="1:10" ht="16.5">
      <c r="A84" s="233">
        <v>73</v>
      </c>
      <c r="B84" s="45" t="s">
        <v>115</v>
      </c>
      <c r="C84" s="118">
        <v>4002215028341</v>
      </c>
      <c r="D84" s="46">
        <f t="shared" si="2"/>
        <v>3</v>
      </c>
      <c r="E84" s="51">
        <v>2</v>
      </c>
      <c r="F84" s="51">
        <v>1</v>
      </c>
      <c r="G84" s="51"/>
      <c r="H84" s="48">
        <v>15000</v>
      </c>
      <c r="I84" s="4">
        <v>127500</v>
      </c>
      <c r="J84" s="49"/>
    </row>
    <row r="85" spans="1:10" ht="16.5">
      <c r="A85" s="233">
        <v>74</v>
      </c>
      <c r="B85" s="45" t="s">
        <v>229</v>
      </c>
      <c r="C85" s="118">
        <v>4002215003261</v>
      </c>
      <c r="D85" s="46">
        <f t="shared" si="2"/>
        <v>8</v>
      </c>
      <c r="E85" s="51">
        <v>6</v>
      </c>
      <c r="F85" s="51">
        <v>2</v>
      </c>
      <c r="G85" s="51"/>
      <c r="H85" s="48">
        <v>15000</v>
      </c>
      <c r="I85" s="4">
        <v>335000</v>
      </c>
      <c r="J85" s="49"/>
    </row>
    <row r="86" spans="1:10" ht="16.5">
      <c r="A86" s="233">
        <v>75</v>
      </c>
      <c r="B86" s="45" t="s">
        <v>118</v>
      </c>
      <c r="C86" s="118">
        <v>4002215002739</v>
      </c>
      <c r="D86" s="46">
        <f t="shared" si="2"/>
        <v>6</v>
      </c>
      <c r="E86" s="47">
        <v>5</v>
      </c>
      <c r="F86" s="47">
        <v>1</v>
      </c>
      <c r="G86" s="47"/>
      <c r="H86" s="48">
        <v>15000</v>
      </c>
      <c r="I86" s="4">
        <v>247500</v>
      </c>
      <c r="J86" s="49"/>
    </row>
    <row r="87" spans="1:10" ht="16.5">
      <c r="A87" s="233">
        <v>76</v>
      </c>
      <c r="B87" s="45" t="s">
        <v>120</v>
      </c>
      <c r="C87" s="118">
        <v>4002215002774</v>
      </c>
      <c r="D87" s="46">
        <f t="shared" si="2"/>
        <v>5</v>
      </c>
      <c r="E87" s="51">
        <v>3</v>
      </c>
      <c r="F87" s="51">
        <v>2</v>
      </c>
      <c r="G87" s="51"/>
      <c r="H87" s="48">
        <v>15000</v>
      </c>
      <c r="I87" s="4">
        <v>215000</v>
      </c>
      <c r="J87" s="49"/>
    </row>
    <row r="88" spans="1:10" ht="16.5">
      <c r="A88" s="233">
        <v>77</v>
      </c>
      <c r="B88" s="45" t="s">
        <v>121</v>
      </c>
      <c r="C88" s="118">
        <v>4002215002751</v>
      </c>
      <c r="D88" s="46">
        <f t="shared" si="2"/>
        <v>5</v>
      </c>
      <c r="E88" s="51">
        <v>3</v>
      </c>
      <c r="F88" s="51">
        <v>2</v>
      </c>
      <c r="G88" s="51"/>
      <c r="H88" s="48">
        <v>15000</v>
      </c>
      <c r="I88" s="4">
        <v>215000</v>
      </c>
      <c r="J88" s="49"/>
    </row>
    <row r="89" spans="1:10" ht="16.5">
      <c r="A89" s="233">
        <v>78</v>
      </c>
      <c r="B89" s="45" t="s">
        <v>122</v>
      </c>
      <c r="C89" s="118">
        <v>4002215011536</v>
      </c>
      <c r="D89" s="46">
        <f t="shared" si="2"/>
        <v>5</v>
      </c>
      <c r="E89" s="51">
        <v>4</v>
      </c>
      <c r="F89" s="51">
        <v>1</v>
      </c>
      <c r="G89" s="51"/>
      <c r="H89" s="48">
        <v>15000</v>
      </c>
      <c r="I89" s="4">
        <v>207500</v>
      </c>
      <c r="J89" s="49"/>
    </row>
    <row r="90" spans="1:10" ht="16.5">
      <c r="A90" s="233">
        <v>79</v>
      </c>
      <c r="B90" s="52" t="s">
        <v>123</v>
      </c>
      <c r="C90" s="118">
        <v>4002215028335</v>
      </c>
      <c r="D90" s="46">
        <f t="shared" si="2"/>
        <v>5</v>
      </c>
      <c r="E90" s="54">
        <v>3</v>
      </c>
      <c r="F90" s="54">
        <v>2</v>
      </c>
      <c r="G90" s="54"/>
      <c r="H90" s="48">
        <v>15000</v>
      </c>
      <c r="I90" s="4">
        <v>215000</v>
      </c>
      <c r="J90" s="49"/>
    </row>
    <row r="91" spans="1:10" ht="16.5">
      <c r="A91" s="233">
        <v>80</v>
      </c>
      <c r="B91" s="55" t="s">
        <v>124</v>
      </c>
      <c r="C91" s="118">
        <v>4002215028262</v>
      </c>
      <c r="D91" s="56">
        <f t="shared" si="2"/>
        <v>5</v>
      </c>
      <c r="E91" s="51">
        <v>3</v>
      </c>
      <c r="F91" s="51">
        <v>2</v>
      </c>
      <c r="G91" s="51"/>
      <c r="H91" s="48">
        <v>15000</v>
      </c>
      <c r="I91" s="4">
        <v>215000</v>
      </c>
      <c r="J91" s="49"/>
    </row>
    <row r="92" spans="1:10" ht="16.5">
      <c r="A92" s="233">
        <v>81</v>
      </c>
      <c r="B92" s="45" t="s">
        <v>125</v>
      </c>
      <c r="C92" s="118">
        <v>4002215003509</v>
      </c>
      <c r="D92" s="46">
        <f aca="true" t="shared" si="3" ref="D92:D116">E92+F92+G92</f>
        <v>6</v>
      </c>
      <c r="E92" s="47">
        <v>4</v>
      </c>
      <c r="F92" s="47">
        <v>2</v>
      </c>
      <c r="G92" s="47"/>
      <c r="H92" s="48">
        <v>15000</v>
      </c>
      <c r="I92" s="4">
        <v>255000</v>
      </c>
      <c r="J92" s="49"/>
    </row>
    <row r="93" spans="1:10" ht="16.5">
      <c r="A93" s="233">
        <v>82</v>
      </c>
      <c r="B93" s="45" t="s">
        <v>126</v>
      </c>
      <c r="C93" s="118">
        <v>4002215003550</v>
      </c>
      <c r="D93" s="46">
        <f t="shared" si="3"/>
        <v>6</v>
      </c>
      <c r="E93" s="51">
        <v>4</v>
      </c>
      <c r="F93" s="51">
        <v>2</v>
      </c>
      <c r="G93" s="51"/>
      <c r="H93" s="48">
        <v>15000</v>
      </c>
      <c r="I93" s="4">
        <v>255000</v>
      </c>
      <c r="J93" s="49"/>
    </row>
    <row r="94" spans="1:10" ht="16.5">
      <c r="A94" s="233">
        <v>83</v>
      </c>
      <c r="B94" s="45" t="s">
        <v>127</v>
      </c>
      <c r="C94" s="118">
        <v>4002215003544</v>
      </c>
      <c r="D94" s="46">
        <f t="shared" si="3"/>
        <v>6</v>
      </c>
      <c r="E94" s="51">
        <v>4</v>
      </c>
      <c r="F94" s="51">
        <v>2</v>
      </c>
      <c r="G94" s="51"/>
      <c r="H94" s="48">
        <v>15000</v>
      </c>
      <c r="I94" s="4">
        <v>255000</v>
      </c>
      <c r="J94" s="49"/>
    </row>
    <row r="95" spans="1:10" ht="16.5">
      <c r="A95" s="233">
        <v>84</v>
      </c>
      <c r="B95" s="45" t="s">
        <v>128</v>
      </c>
      <c r="C95" s="118">
        <v>4002215003567</v>
      </c>
      <c r="D95" s="46">
        <f t="shared" si="3"/>
        <v>7</v>
      </c>
      <c r="E95" s="51">
        <v>5</v>
      </c>
      <c r="F95" s="51">
        <v>2</v>
      </c>
      <c r="G95" s="51"/>
      <c r="H95" s="48">
        <v>15000</v>
      </c>
      <c r="I95" s="4">
        <v>295000</v>
      </c>
      <c r="J95" s="49"/>
    </row>
    <row r="96" spans="1:10" ht="16.5">
      <c r="A96" s="233">
        <v>85</v>
      </c>
      <c r="B96" s="45" t="s">
        <v>129</v>
      </c>
      <c r="C96" s="118">
        <v>4002215003515</v>
      </c>
      <c r="D96" s="46">
        <f t="shared" si="3"/>
        <v>6</v>
      </c>
      <c r="E96" s="51">
        <v>4</v>
      </c>
      <c r="F96" s="51">
        <v>2</v>
      </c>
      <c r="G96" s="51"/>
      <c r="H96" s="48">
        <v>15000</v>
      </c>
      <c r="I96" s="4">
        <v>255000</v>
      </c>
      <c r="J96" s="49"/>
    </row>
    <row r="97" spans="1:10" ht="16.5">
      <c r="A97" s="233">
        <v>86</v>
      </c>
      <c r="B97" s="45" t="s">
        <v>130</v>
      </c>
      <c r="C97" s="118">
        <v>4002215003363</v>
      </c>
      <c r="D97" s="46">
        <f t="shared" si="3"/>
        <v>6</v>
      </c>
      <c r="E97" s="47">
        <v>4</v>
      </c>
      <c r="F97" s="47">
        <v>2</v>
      </c>
      <c r="G97" s="47"/>
      <c r="H97" s="48">
        <v>15000</v>
      </c>
      <c r="I97" s="4">
        <v>255000</v>
      </c>
      <c r="J97" s="49"/>
    </row>
    <row r="98" spans="1:10" ht="16.5">
      <c r="A98" s="233">
        <v>87</v>
      </c>
      <c r="B98" s="45" t="s">
        <v>131</v>
      </c>
      <c r="C98" s="118">
        <v>4002215003284</v>
      </c>
      <c r="D98" s="46">
        <f t="shared" si="3"/>
        <v>7</v>
      </c>
      <c r="E98" s="51">
        <v>5</v>
      </c>
      <c r="F98" s="51">
        <v>2</v>
      </c>
      <c r="G98" s="51"/>
      <c r="H98" s="48">
        <v>15000</v>
      </c>
      <c r="I98" s="4">
        <v>295000</v>
      </c>
      <c r="J98" s="49"/>
    </row>
    <row r="99" spans="1:10" ht="16.5">
      <c r="A99" s="233">
        <v>88</v>
      </c>
      <c r="B99" s="45" t="s">
        <v>132</v>
      </c>
      <c r="C99" s="118">
        <v>4002215003305</v>
      </c>
      <c r="D99" s="46">
        <f t="shared" si="3"/>
        <v>5</v>
      </c>
      <c r="E99" s="51">
        <v>3</v>
      </c>
      <c r="F99" s="51">
        <v>2</v>
      </c>
      <c r="G99" s="51"/>
      <c r="H99" s="48">
        <v>15000</v>
      </c>
      <c r="I99" s="4">
        <v>215000</v>
      </c>
      <c r="J99" s="49"/>
    </row>
    <row r="100" spans="1:10" ht="16.5">
      <c r="A100" s="233">
        <v>89</v>
      </c>
      <c r="B100" s="45" t="s">
        <v>133</v>
      </c>
      <c r="C100" s="118">
        <v>4002215003311</v>
      </c>
      <c r="D100" s="46">
        <f t="shared" si="3"/>
        <v>6</v>
      </c>
      <c r="E100" s="51">
        <v>4</v>
      </c>
      <c r="F100" s="51">
        <v>2</v>
      </c>
      <c r="G100" s="51"/>
      <c r="H100" s="48">
        <v>15000</v>
      </c>
      <c r="I100" s="4">
        <v>255000</v>
      </c>
      <c r="J100" s="49"/>
    </row>
    <row r="101" spans="1:10" ht="16.5">
      <c r="A101" s="233">
        <v>90</v>
      </c>
      <c r="B101" s="45" t="s">
        <v>134</v>
      </c>
      <c r="C101" s="118">
        <v>4002215020905</v>
      </c>
      <c r="D101" s="46">
        <f t="shared" si="3"/>
        <v>7</v>
      </c>
      <c r="E101" s="51">
        <v>5</v>
      </c>
      <c r="F101" s="51">
        <v>2</v>
      </c>
      <c r="G101" s="51"/>
      <c r="H101" s="48">
        <v>15000</v>
      </c>
      <c r="I101" s="4">
        <v>295000</v>
      </c>
      <c r="J101" s="49"/>
    </row>
    <row r="102" spans="1:10" ht="16.5">
      <c r="A102" s="233">
        <v>91</v>
      </c>
      <c r="B102" s="45" t="s">
        <v>135</v>
      </c>
      <c r="C102" s="118">
        <v>4002215003442</v>
      </c>
      <c r="D102" s="46">
        <f t="shared" si="3"/>
        <v>6</v>
      </c>
      <c r="E102" s="47">
        <v>4</v>
      </c>
      <c r="F102" s="47">
        <v>2</v>
      </c>
      <c r="G102" s="47"/>
      <c r="H102" s="48">
        <v>15000</v>
      </c>
      <c r="I102" s="4">
        <v>255000</v>
      </c>
      <c r="J102" s="49"/>
    </row>
    <row r="103" spans="1:10" ht="16.5">
      <c r="A103" s="233">
        <v>92</v>
      </c>
      <c r="B103" s="45" t="s">
        <v>136</v>
      </c>
      <c r="C103" s="118">
        <v>4002215003459</v>
      </c>
      <c r="D103" s="46">
        <f t="shared" si="3"/>
        <v>6</v>
      </c>
      <c r="E103" s="51">
        <v>4</v>
      </c>
      <c r="F103" s="51">
        <v>2</v>
      </c>
      <c r="G103" s="51"/>
      <c r="H103" s="48">
        <v>15000</v>
      </c>
      <c r="I103" s="4">
        <v>255000</v>
      </c>
      <c r="J103" s="49"/>
    </row>
    <row r="104" spans="1:10" ht="16.5">
      <c r="A104" s="233">
        <v>93</v>
      </c>
      <c r="B104" s="45" t="s">
        <v>137</v>
      </c>
      <c r="C104" s="118">
        <v>4002215003465</v>
      </c>
      <c r="D104" s="46">
        <f t="shared" si="3"/>
        <v>6</v>
      </c>
      <c r="E104" s="51">
        <v>4</v>
      </c>
      <c r="F104" s="51">
        <v>2</v>
      </c>
      <c r="G104" s="51"/>
      <c r="H104" s="48">
        <v>15000</v>
      </c>
      <c r="I104" s="4">
        <v>255000</v>
      </c>
      <c r="J104" s="49"/>
    </row>
    <row r="105" spans="1:10" ht="16.5">
      <c r="A105" s="233">
        <v>94</v>
      </c>
      <c r="B105" s="45" t="s">
        <v>138</v>
      </c>
      <c r="C105" s="118">
        <v>4002215003471</v>
      </c>
      <c r="D105" s="46">
        <f t="shared" si="3"/>
        <v>7</v>
      </c>
      <c r="E105" s="51">
        <v>5</v>
      </c>
      <c r="F105" s="51">
        <v>2</v>
      </c>
      <c r="G105" s="51"/>
      <c r="H105" s="48">
        <v>15000</v>
      </c>
      <c r="I105" s="4">
        <v>295000</v>
      </c>
      <c r="J105" s="49"/>
    </row>
    <row r="106" spans="1:10" ht="16.5">
      <c r="A106" s="233">
        <v>95</v>
      </c>
      <c r="B106" s="45" t="s">
        <v>139</v>
      </c>
      <c r="C106" s="118">
        <v>4002215003488</v>
      </c>
      <c r="D106" s="46">
        <f t="shared" si="3"/>
        <v>6</v>
      </c>
      <c r="E106" s="51">
        <v>4</v>
      </c>
      <c r="F106" s="51">
        <v>2</v>
      </c>
      <c r="G106" s="51"/>
      <c r="H106" s="48">
        <v>15000</v>
      </c>
      <c r="I106" s="4">
        <v>255000</v>
      </c>
      <c r="J106" s="49"/>
    </row>
    <row r="107" spans="1:10" ht="16.5">
      <c r="A107" s="233">
        <v>96</v>
      </c>
      <c r="B107" s="45" t="s">
        <v>140</v>
      </c>
      <c r="C107" s="118">
        <v>4002215003101</v>
      </c>
      <c r="D107" s="46">
        <f t="shared" si="3"/>
        <v>7</v>
      </c>
      <c r="E107" s="47">
        <v>5</v>
      </c>
      <c r="F107" s="47">
        <v>2</v>
      </c>
      <c r="G107" s="47"/>
      <c r="H107" s="48">
        <v>15000</v>
      </c>
      <c r="I107" s="4">
        <v>295000</v>
      </c>
      <c r="J107" s="49"/>
    </row>
    <row r="108" spans="1:10" ht="16.5">
      <c r="A108" s="233">
        <v>97</v>
      </c>
      <c r="B108" s="45" t="s">
        <v>141</v>
      </c>
      <c r="C108" s="118">
        <v>4002215002797</v>
      </c>
      <c r="D108" s="46">
        <f t="shared" si="3"/>
        <v>7</v>
      </c>
      <c r="E108" s="51">
        <v>5</v>
      </c>
      <c r="F108" s="51">
        <v>2</v>
      </c>
      <c r="G108" s="51"/>
      <c r="H108" s="48">
        <v>15000</v>
      </c>
      <c r="I108" s="4">
        <v>295000</v>
      </c>
      <c r="J108" s="49"/>
    </row>
    <row r="109" spans="1:10" ht="16.5">
      <c r="A109" s="233">
        <v>98</v>
      </c>
      <c r="B109" s="45" t="s">
        <v>142</v>
      </c>
      <c r="C109" s="118">
        <v>4002215002830</v>
      </c>
      <c r="D109" s="46">
        <f t="shared" si="3"/>
        <v>9</v>
      </c>
      <c r="E109" s="51">
        <v>6</v>
      </c>
      <c r="F109" s="51">
        <v>3</v>
      </c>
      <c r="G109" s="51"/>
      <c r="H109" s="48">
        <v>15000</v>
      </c>
      <c r="I109" s="4">
        <v>382500</v>
      </c>
      <c r="J109" s="49"/>
    </row>
    <row r="110" spans="1:10" ht="16.5">
      <c r="A110" s="233">
        <v>99</v>
      </c>
      <c r="B110" s="45" t="s">
        <v>144</v>
      </c>
      <c r="C110" s="118">
        <v>4002215022208</v>
      </c>
      <c r="D110" s="46">
        <f t="shared" si="3"/>
        <v>8</v>
      </c>
      <c r="E110" s="51">
        <v>5</v>
      </c>
      <c r="F110" s="51">
        <v>3</v>
      </c>
      <c r="G110" s="51"/>
      <c r="H110" s="48">
        <v>15000</v>
      </c>
      <c r="I110" s="4">
        <v>342500</v>
      </c>
      <c r="J110" s="49"/>
    </row>
    <row r="111" spans="1:10" ht="16.5">
      <c r="A111" s="233">
        <v>100</v>
      </c>
      <c r="B111" s="45" t="s">
        <v>145</v>
      </c>
      <c r="C111" s="118">
        <v>4002215006559</v>
      </c>
      <c r="D111" s="46">
        <f t="shared" si="3"/>
        <v>10</v>
      </c>
      <c r="E111" s="47">
        <v>7</v>
      </c>
      <c r="F111" s="47">
        <v>3</v>
      </c>
      <c r="G111" s="47"/>
      <c r="H111" s="48">
        <v>15000</v>
      </c>
      <c r="I111" s="4">
        <v>422500</v>
      </c>
      <c r="J111" s="49"/>
    </row>
    <row r="112" spans="1:10" ht="16.5">
      <c r="A112" s="233">
        <v>101</v>
      </c>
      <c r="B112" s="45" t="s">
        <v>146</v>
      </c>
      <c r="C112" s="118">
        <v>4002215002801</v>
      </c>
      <c r="D112" s="46">
        <f t="shared" si="3"/>
        <v>10</v>
      </c>
      <c r="E112" s="51">
        <v>6</v>
      </c>
      <c r="F112" s="51">
        <v>4</v>
      </c>
      <c r="G112" s="51"/>
      <c r="H112" s="48">
        <v>15000</v>
      </c>
      <c r="I112" s="4">
        <v>430000</v>
      </c>
      <c r="J112" s="49"/>
    </row>
    <row r="113" spans="1:10" ht="16.5">
      <c r="A113" s="233">
        <v>102</v>
      </c>
      <c r="B113" s="45" t="s">
        <v>147</v>
      </c>
      <c r="C113" s="118">
        <v>4002215002650</v>
      </c>
      <c r="D113" s="46">
        <f t="shared" si="3"/>
        <v>11</v>
      </c>
      <c r="E113" s="51">
        <v>8</v>
      </c>
      <c r="F113" s="51">
        <v>3</v>
      </c>
      <c r="G113" s="51"/>
      <c r="H113" s="48">
        <v>15000</v>
      </c>
      <c r="I113" s="4">
        <v>462500</v>
      </c>
      <c r="J113" s="49"/>
    </row>
    <row r="114" spans="1:10" ht="16.5">
      <c r="A114" s="233">
        <v>103</v>
      </c>
      <c r="B114" s="45" t="s">
        <v>148</v>
      </c>
      <c r="C114" s="118">
        <v>4002215003328</v>
      </c>
      <c r="D114" s="46">
        <f t="shared" si="3"/>
        <v>10</v>
      </c>
      <c r="E114" s="47">
        <v>9</v>
      </c>
      <c r="F114" s="47">
        <v>1</v>
      </c>
      <c r="G114" s="47"/>
      <c r="H114" s="48">
        <v>15000</v>
      </c>
      <c r="I114" s="4">
        <v>407500</v>
      </c>
      <c r="J114" s="49"/>
    </row>
    <row r="115" spans="1:10" ht="16.5">
      <c r="A115" s="233">
        <v>104</v>
      </c>
      <c r="B115" s="45" t="s">
        <v>149</v>
      </c>
      <c r="C115" s="118">
        <v>4002215003334</v>
      </c>
      <c r="D115" s="46">
        <f t="shared" si="3"/>
        <v>12</v>
      </c>
      <c r="E115" s="51">
        <v>7</v>
      </c>
      <c r="F115" s="51">
        <v>5</v>
      </c>
      <c r="G115" s="51"/>
      <c r="H115" s="48">
        <v>15000</v>
      </c>
      <c r="I115" s="4">
        <v>517500</v>
      </c>
      <c r="J115" s="49"/>
    </row>
    <row r="116" spans="1:12" ht="16.5">
      <c r="A116" s="233">
        <v>105</v>
      </c>
      <c r="B116" s="45" t="s">
        <v>150</v>
      </c>
      <c r="C116" s="118">
        <v>4002215003906</v>
      </c>
      <c r="D116" s="46">
        <f t="shared" si="3"/>
        <v>9</v>
      </c>
      <c r="E116" s="51">
        <v>5</v>
      </c>
      <c r="F116" s="51">
        <v>4</v>
      </c>
      <c r="G116" s="51"/>
      <c r="H116" s="48">
        <v>15000</v>
      </c>
      <c r="I116" s="4">
        <v>390000</v>
      </c>
      <c r="J116" s="49"/>
      <c r="L116">
        <f>51480000/9</f>
        <v>5720000</v>
      </c>
    </row>
    <row r="117" spans="1:12" ht="16.5">
      <c r="A117" s="233">
        <v>106</v>
      </c>
      <c r="B117" s="45" t="s">
        <v>152</v>
      </c>
      <c r="C117" s="118">
        <v>4002215002860</v>
      </c>
      <c r="D117" s="46">
        <f aca="true" t="shared" si="4" ref="D117:D122">E117+F117+G117</f>
        <v>7</v>
      </c>
      <c r="E117" s="47">
        <v>5</v>
      </c>
      <c r="F117" s="47">
        <v>2</v>
      </c>
      <c r="G117" s="47"/>
      <c r="H117" s="48">
        <v>15000</v>
      </c>
      <c r="I117" s="4">
        <v>295000</v>
      </c>
      <c r="J117" s="49"/>
      <c r="L117">
        <f>L116/4</f>
        <v>1430000</v>
      </c>
    </row>
    <row r="118" spans="1:10" ht="16.5">
      <c r="A118" s="233">
        <v>107</v>
      </c>
      <c r="B118" s="45" t="s">
        <v>153</v>
      </c>
      <c r="C118" s="118">
        <v>4002215002876</v>
      </c>
      <c r="D118" s="46">
        <f t="shared" si="4"/>
        <v>6</v>
      </c>
      <c r="E118" s="51">
        <v>4</v>
      </c>
      <c r="F118" s="51">
        <v>2</v>
      </c>
      <c r="G118" s="51"/>
      <c r="H118" s="48">
        <v>15000</v>
      </c>
      <c r="I118" s="4">
        <v>255000</v>
      </c>
      <c r="J118" s="49"/>
    </row>
    <row r="119" spans="1:10" ht="16.5">
      <c r="A119" s="233">
        <v>108</v>
      </c>
      <c r="B119" s="45" t="s">
        <v>154</v>
      </c>
      <c r="C119" s="118">
        <v>4002215002853</v>
      </c>
      <c r="D119" s="46">
        <f t="shared" si="4"/>
        <v>4</v>
      </c>
      <c r="E119" s="51">
        <v>3</v>
      </c>
      <c r="F119" s="51">
        <v>1</v>
      </c>
      <c r="G119" s="51"/>
      <c r="H119" s="48">
        <v>15000</v>
      </c>
      <c r="I119" s="4">
        <v>167500</v>
      </c>
      <c r="J119" s="49"/>
    </row>
    <row r="120" spans="1:10" ht="16.5">
      <c r="A120" s="233">
        <v>109</v>
      </c>
      <c r="B120" s="45" t="s">
        <v>155</v>
      </c>
      <c r="C120" s="118">
        <v>4002215002932</v>
      </c>
      <c r="D120" s="46">
        <f t="shared" si="4"/>
        <v>5</v>
      </c>
      <c r="E120" s="51">
        <v>2</v>
      </c>
      <c r="F120" s="51">
        <v>3</v>
      </c>
      <c r="G120" s="51"/>
      <c r="H120" s="48">
        <v>15000</v>
      </c>
      <c r="I120" s="4">
        <v>222500</v>
      </c>
      <c r="J120" s="49"/>
    </row>
    <row r="121" spans="1:10" ht="16.5">
      <c r="A121" s="233">
        <v>110</v>
      </c>
      <c r="B121" s="45" t="s">
        <v>156</v>
      </c>
      <c r="C121" s="118">
        <v>4002215002903</v>
      </c>
      <c r="D121" s="46">
        <f t="shared" si="4"/>
        <v>6</v>
      </c>
      <c r="E121" s="51">
        <v>5</v>
      </c>
      <c r="F121" s="51">
        <v>1</v>
      </c>
      <c r="G121" s="51"/>
      <c r="H121" s="48">
        <v>15000</v>
      </c>
      <c r="I121" s="4">
        <v>247500</v>
      </c>
      <c r="J121" s="49"/>
    </row>
    <row r="122" spans="1:10" ht="16.5">
      <c r="A122" s="233">
        <v>111</v>
      </c>
      <c r="B122" s="55" t="s">
        <v>158</v>
      </c>
      <c r="C122" s="118">
        <v>4002215029525</v>
      </c>
      <c r="D122" s="56">
        <f t="shared" si="4"/>
        <v>3</v>
      </c>
      <c r="E122" s="51">
        <v>2</v>
      </c>
      <c r="F122" s="51">
        <v>1</v>
      </c>
      <c r="G122" s="51"/>
      <c r="H122" s="48">
        <v>15000</v>
      </c>
      <c r="I122" s="4">
        <v>127500</v>
      </c>
      <c r="J122" s="49"/>
    </row>
    <row r="123" spans="1:10" ht="16.5">
      <c r="A123" s="233">
        <v>112</v>
      </c>
      <c r="B123" s="45" t="s">
        <v>159</v>
      </c>
      <c r="C123" s="118">
        <v>4002215002978</v>
      </c>
      <c r="D123" s="46">
        <f aca="true" t="shared" si="5" ref="D123:D149">E123+F123+G123</f>
        <v>8</v>
      </c>
      <c r="E123" s="47">
        <v>6</v>
      </c>
      <c r="F123" s="47">
        <v>2</v>
      </c>
      <c r="G123" s="47"/>
      <c r="H123" s="48">
        <v>15000</v>
      </c>
      <c r="I123" s="4">
        <v>335000</v>
      </c>
      <c r="J123" s="49"/>
    </row>
    <row r="124" spans="1:10" ht="16.5">
      <c r="A124" s="233">
        <v>113</v>
      </c>
      <c r="B124" s="45" t="s">
        <v>160</v>
      </c>
      <c r="C124" s="118">
        <v>4002215002955</v>
      </c>
      <c r="D124" s="46">
        <f t="shared" si="5"/>
        <v>8</v>
      </c>
      <c r="E124" s="51">
        <v>5</v>
      </c>
      <c r="F124" s="51">
        <v>3</v>
      </c>
      <c r="G124" s="51"/>
      <c r="H124" s="48">
        <v>15000</v>
      </c>
      <c r="I124" s="4">
        <v>342500</v>
      </c>
      <c r="J124" s="49"/>
    </row>
    <row r="125" spans="1:10" ht="16.5">
      <c r="A125" s="233">
        <v>114</v>
      </c>
      <c r="B125" s="45" t="s">
        <v>161</v>
      </c>
      <c r="C125" s="118">
        <v>4002215028256</v>
      </c>
      <c r="D125" s="46">
        <f t="shared" si="5"/>
        <v>7</v>
      </c>
      <c r="E125" s="51">
        <v>5</v>
      </c>
      <c r="F125" s="51">
        <v>2</v>
      </c>
      <c r="G125" s="51"/>
      <c r="H125" s="48">
        <v>15000</v>
      </c>
      <c r="I125" s="4">
        <v>295000</v>
      </c>
      <c r="J125" s="49"/>
    </row>
    <row r="126" spans="1:10" ht="16.5">
      <c r="A126" s="233">
        <v>115</v>
      </c>
      <c r="B126" s="45" t="s">
        <v>162</v>
      </c>
      <c r="C126" s="118">
        <v>4002215029548</v>
      </c>
      <c r="D126" s="46">
        <f t="shared" si="5"/>
        <v>8</v>
      </c>
      <c r="E126" s="51">
        <v>5</v>
      </c>
      <c r="F126" s="51">
        <v>3</v>
      </c>
      <c r="G126" s="51"/>
      <c r="H126" s="48">
        <v>15000</v>
      </c>
      <c r="I126" s="4">
        <v>342500</v>
      </c>
      <c r="J126" s="49"/>
    </row>
    <row r="127" spans="1:10" ht="16.5">
      <c r="A127" s="233">
        <v>116</v>
      </c>
      <c r="B127" s="45" t="s">
        <v>163</v>
      </c>
      <c r="C127" s="118">
        <v>4002215002949</v>
      </c>
      <c r="D127" s="46">
        <f t="shared" si="5"/>
        <v>7</v>
      </c>
      <c r="E127" s="47">
        <v>5</v>
      </c>
      <c r="F127" s="47">
        <v>2</v>
      </c>
      <c r="G127" s="47"/>
      <c r="H127" s="48">
        <v>15000</v>
      </c>
      <c r="I127" s="4">
        <v>295000</v>
      </c>
      <c r="J127" s="49"/>
    </row>
    <row r="128" spans="1:10" ht="16.5">
      <c r="A128" s="233">
        <v>117</v>
      </c>
      <c r="B128" s="45" t="s">
        <v>164</v>
      </c>
      <c r="C128" s="118">
        <v>4002215002700</v>
      </c>
      <c r="D128" s="46">
        <f t="shared" si="5"/>
        <v>7</v>
      </c>
      <c r="E128" s="51">
        <v>4</v>
      </c>
      <c r="F128" s="51">
        <v>3</v>
      </c>
      <c r="G128" s="51"/>
      <c r="H128" s="48">
        <v>15000</v>
      </c>
      <c r="I128" s="4">
        <v>302500</v>
      </c>
      <c r="J128" s="49"/>
    </row>
    <row r="129" spans="1:10" ht="16.5">
      <c r="A129" s="233">
        <v>118</v>
      </c>
      <c r="B129" s="45" t="s">
        <v>49</v>
      </c>
      <c r="C129" s="118">
        <v>4002215003203</v>
      </c>
      <c r="D129" s="46">
        <f t="shared" si="5"/>
        <v>3</v>
      </c>
      <c r="E129" s="51">
        <v>2</v>
      </c>
      <c r="F129" s="51">
        <v>1</v>
      </c>
      <c r="G129" s="51"/>
      <c r="H129" s="48">
        <v>15000</v>
      </c>
      <c r="I129" s="4">
        <v>127500</v>
      </c>
      <c r="J129" s="49"/>
    </row>
    <row r="130" spans="1:10" ht="16.5">
      <c r="A130" s="233">
        <v>119</v>
      </c>
      <c r="B130" s="45" t="s">
        <v>165</v>
      </c>
      <c r="C130" s="118">
        <v>4002215002716</v>
      </c>
      <c r="D130" s="46">
        <f t="shared" si="5"/>
        <v>7</v>
      </c>
      <c r="E130" s="51">
        <v>5</v>
      </c>
      <c r="F130" s="51">
        <v>2</v>
      </c>
      <c r="G130" s="51"/>
      <c r="H130" s="48">
        <v>15000</v>
      </c>
      <c r="I130" s="4">
        <v>295000</v>
      </c>
      <c r="J130" s="49"/>
    </row>
    <row r="131" spans="1:10" ht="16.5">
      <c r="A131" s="233">
        <v>120</v>
      </c>
      <c r="B131" s="45" t="s">
        <v>231</v>
      </c>
      <c r="C131" s="118">
        <v>4002215002689</v>
      </c>
      <c r="D131" s="46">
        <f t="shared" si="5"/>
        <v>7</v>
      </c>
      <c r="E131" s="51">
        <v>5</v>
      </c>
      <c r="F131" s="51">
        <v>2</v>
      </c>
      <c r="G131" s="51"/>
      <c r="H131" s="48">
        <v>15000</v>
      </c>
      <c r="I131" s="4">
        <v>295000</v>
      </c>
      <c r="J131" s="49"/>
    </row>
    <row r="132" spans="1:10" ht="16.5">
      <c r="A132" s="233">
        <v>121</v>
      </c>
      <c r="B132" s="45" t="s">
        <v>166</v>
      </c>
      <c r="C132" s="118">
        <v>4002215003521</v>
      </c>
      <c r="D132" s="46">
        <f t="shared" si="5"/>
        <v>9</v>
      </c>
      <c r="E132" s="47">
        <v>7</v>
      </c>
      <c r="F132" s="47">
        <v>2</v>
      </c>
      <c r="G132" s="47"/>
      <c r="H132" s="48">
        <v>15000</v>
      </c>
      <c r="I132" s="4">
        <v>375000</v>
      </c>
      <c r="J132" s="49"/>
    </row>
    <row r="133" spans="1:10" ht="16.5">
      <c r="A133" s="233">
        <v>122</v>
      </c>
      <c r="B133" s="45" t="s">
        <v>167</v>
      </c>
      <c r="C133" s="118">
        <v>4002215003407</v>
      </c>
      <c r="D133" s="46">
        <f t="shared" si="5"/>
        <v>5</v>
      </c>
      <c r="E133" s="51">
        <v>3</v>
      </c>
      <c r="F133" s="51">
        <v>2</v>
      </c>
      <c r="G133" s="51"/>
      <c r="H133" s="48">
        <v>15000</v>
      </c>
      <c r="I133" s="4">
        <v>215000</v>
      </c>
      <c r="J133" s="49"/>
    </row>
    <row r="134" spans="1:10" ht="16.5">
      <c r="A134" s="233">
        <v>123</v>
      </c>
      <c r="B134" s="45" t="s">
        <v>168</v>
      </c>
      <c r="C134" s="118">
        <v>4002215020970</v>
      </c>
      <c r="D134" s="46">
        <f t="shared" si="5"/>
        <v>9</v>
      </c>
      <c r="E134" s="51">
        <v>5</v>
      </c>
      <c r="F134" s="51">
        <v>4</v>
      </c>
      <c r="G134" s="51"/>
      <c r="H134" s="48">
        <v>15000</v>
      </c>
      <c r="I134" s="4">
        <v>390000</v>
      </c>
      <c r="J134" s="49"/>
    </row>
    <row r="135" spans="1:10" ht="16.5">
      <c r="A135" s="233">
        <v>124</v>
      </c>
      <c r="B135" s="45" t="s">
        <v>169</v>
      </c>
      <c r="C135" s="118">
        <v>4002215003912</v>
      </c>
      <c r="D135" s="46">
        <f t="shared" si="5"/>
        <v>8</v>
      </c>
      <c r="E135" s="51">
        <v>6</v>
      </c>
      <c r="F135" s="51">
        <v>2</v>
      </c>
      <c r="G135" s="51"/>
      <c r="H135" s="48">
        <v>15000</v>
      </c>
      <c r="I135" s="4">
        <v>335000</v>
      </c>
      <c r="J135" s="49"/>
    </row>
    <row r="136" spans="1:10" ht="16.5">
      <c r="A136" s="233">
        <v>125</v>
      </c>
      <c r="B136" s="45" t="s">
        <v>170</v>
      </c>
      <c r="C136" s="118">
        <v>4002215002824</v>
      </c>
      <c r="D136" s="46">
        <f t="shared" si="5"/>
        <v>6</v>
      </c>
      <c r="E136" s="47">
        <v>5</v>
      </c>
      <c r="F136" s="47">
        <v>1</v>
      </c>
      <c r="G136" s="47"/>
      <c r="H136" s="48">
        <v>15000</v>
      </c>
      <c r="I136" s="4">
        <v>247500</v>
      </c>
      <c r="J136" s="49"/>
    </row>
    <row r="137" spans="1:10" ht="16.5">
      <c r="A137" s="233">
        <v>126</v>
      </c>
      <c r="B137" s="45" t="s">
        <v>171</v>
      </c>
      <c r="C137" s="118">
        <v>4002215003068</v>
      </c>
      <c r="D137" s="46">
        <f t="shared" si="5"/>
        <v>7</v>
      </c>
      <c r="E137" s="51">
        <v>4</v>
      </c>
      <c r="F137" s="51">
        <v>3</v>
      </c>
      <c r="G137" s="51"/>
      <c r="H137" s="48">
        <v>15000</v>
      </c>
      <c r="I137" s="4">
        <v>302500</v>
      </c>
      <c r="J137" s="49"/>
    </row>
    <row r="138" spans="1:10" ht="16.5">
      <c r="A138" s="233">
        <v>127</v>
      </c>
      <c r="B138" s="45" t="s">
        <v>172</v>
      </c>
      <c r="C138" s="118">
        <v>4002215003051</v>
      </c>
      <c r="D138" s="46">
        <f t="shared" si="5"/>
        <v>7</v>
      </c>
      <c r="E138" s="51">
        <v>4</v>
      </c>
      <c r="F138" s="51">
        <v>3</v>
      </c>
      <c r="G138" s="51"/>
      <c r="H138" s="48">
        <v>15000</v>
      </c>
      <c r="I138" s="4">
        <v>302500</v>
      </c>
      <c r="J138" s="49"/>
    </row>
    <row r="139" spans="1:10" ht="16.5">
      <c r="A139" s="233">
        <v>128</v>
      </c>
      <c r="B139" s="45" t="s">
        <v>173</v>
      </c>
      <c r="C139" s="118">
        <v>4002215003080</v>
      </c>
      <c r="D139" s="46">
        <f t="shared" si="5"/>
        <v>7</v>
      </c>
      <c r="E139" s="51">
        <v>6</v>
      </c>
      <c r="F139" s="51">
        <v>1</v>
      </c>
      <c r="G139" s="51"/>
      <c r="H139" s="48">
        <v>15000</v>
      </c>
      <c r="I139" s="4">
        <v>287500</v>
      </c>
      <c r="J139" s="49"/>
    </row>
    <row r="140" spans="1:10" ht="16.5">
      <c r="A140" s="233">
        <v>129</v>
      </c>
      <c r="B140" s="45" t="s">
        <v>174</v>
      </c>
      <c r="C140" s="118">
        <v>4002215029560</v>
      </c>
      <c r="D140" s="46">
        <f t="shared" si="5"/>
        <v>4</v>
      </c>
      <c r="E140" s="51">
        <v>2</v>
      </c>
      <c r="F140" s="51">
        <v>2</v>
      </c>
      <c r="G140" s="51"/>
      <c r="H140" s="48">
        <v>15000</v>
      </c>
      <c r="I140" s="4">
        <v>175000</v>
      </c>
      <c r="J140" s="49"/>
    </row>
    <row r="141" spans="1:10" ht="16.5">
      <c r="A141" s="233">
        <v>130</v>
      </c>
      <c r="B141" s="45" t="s">
        <v>175</v>
      </c>
      <c r="C141" s="118">
        <v>4002215003580</v>
      </c>
      <c r="D141" s="46">
        <f t="shared" si="5"/>
        <v>7</v>
      </c>
      <c r="E141" s="47">
        <v>5</v>
      </c>
      <c r="F141" s="47">
        <v>2</v>
      </c>
      <c r="G141" s="47"/>
      <c r="H141" s="48">
        <v>15000</v>
      </c>
      <c r="I141" s="4">
        <v>295000</v>
      </c>
      <c r="J141" s="49"/>
    </row>
    <row r="142" spans="1:10" ht="16.5">
      <c r="A142" s="233">
        <v>131</v>
      </c>
      <c r="B142" s="45" t="s">
        <v>176</v>
      </c>
      <c r="C142" s="118">
        <v>4002215003600</v>
      </c>
      <c r="D142" s="46">
        <f t="shared" si="5"/>
        <v>7</v>
      </c>
      <c r="E142" s="51">
        <v>5</v>
      </c>
      <c r="F142" s="51">
        <v>2</v>
      </c>
      <c r="G142" s="51"/>
      <c r="H142" s="48">
        <v>15000</v>
      </c>
      <c r="I142" s="4">
        <v>295000</v>
      </c>
      <c r="J142" s="49"/>
    </row>
    <row r="143" spans="1:10" ht="16.5">
      <c r="A143" s="233">
        <v>132</v>
      </c>
      <c r="B143" s="45" t="s">
        <v>177</v>
      </c>
      <c r="C143" s="118">
        <v>4002215003596</v>
      </c>
      <c r="D143" s="46">
        <f t="shared" si="5"/>
        <v>7</v>
      </c>
      <c r="E143" s="51">
        <v>5</v>
      </c>
      <c r="F143" s="51">
        <v>2</v>
      </c>
      <c r="G143" s="51"/>
      <c r="H143" s="48">
        <v>15000</v>
      </c>
      <c r="I143" s="4">
        <v>295000</v>
      </c>
      <c r="J143" s="49"/>
    </row>
    <row r="144" spans="1:10" ht="16.5">
      <c r="A144" s="233">
        <v>133</v>
      </c>
      <c r="B144" s="45" t="s">
        <v>178</v>
      </c>
      <c r="C144" s="118">
        <v>4002215003617</v>
      </c>
      <c r="D144" s="46">
        <f t="shared" si="5"/>
        <v>3</v>
      </c>
      <c r="E144" s="51">
        <v>2</v>
      </c>
      <c r="F144" s="51">
        <v>1</v>
      </c>
      <c r="G144" s="51"/>
      <c r="H144" s="48">
        <v>15000</v>
      </c>
      <c r="I144" s="4">
        <v>127500</v>
      </c>
      <c r="J144" s="49"/>
    </row>
    <row r="145" spans="1:10" ht="16.5">
      <c r="A145" s="233">
        <v>134</v>
      </c>
      <c r="B145" s="45" t="s">
        <v>179</v>
      </c>
      <c r="C145" s="118">
        <v>4002215022250</v>
      </c>
      <c r="D145" s="46">
        <f t="shared" si="5"/>
        <v>7</v>
      </c>
      <c r="E145" s="51">
        <v>4</v>
      </c>
      <c r="F145" s="51">
        <v>3</v>
      </c>
      <c r="G145" s="51"/>
      <c r="H145" s="48">
        <v>15000</v>
      </c>
      <c r="I145" s="4">
        <v>302500</v>
      </c>
      <c r="J145" s="49"/>
    </row>
    <row r="146" spans="1:10" ht="16.5">
      <c r="A146" s="233">
        <v>135</v>
      </c>
      <c r="B146" s="45" t="s">
        <v>181</v>
      </c>
      <c r="C146" s="118">
        <v>4002215003160</v>
      </c>
      <c r="D146" s="46">
        <f t="shared" si="5"/>
        <v>10</v>
      </c>
      <c r="E146" s="51"/>
      <c r="F146" s="51">
        <v>10</v>
      </c>
      <c r="G146" s="51"/>
      <c r="H146" s="48">
        <v>15000</v>
      </c>
      <c r="I146" s="4">
        <v>475000</v>
      </c>
      <c r="J146" s="49"/>
    </row>
    <row r="147" spans="1:10" ht="16.5">
      <c r="A147" s="233">
        <v>136</v>
      </c>
      <c r="B147" s="45" t="s">
        <v>182</v>
      </c>
      <c r="C147" s="118">
        <v>4002215003022</v>
      </c>
      <c r="D147" s="46">
        <f t="shared" si="5"/>
        <v>7</v>
      </c>
      <c r="E147" s="51">
        <v>7</v>
      </c>
      <c r="F147" s="51"/>
      <c r="G147" s="51"/>
      <c r="H147" s="48">
        <v>15000</v>
      </c>
      <c r="I147" s="4">
        <v>280000</v>
      </c>
      <c r="J147" s="49"/>
    </row>
    <row r="148" spans="1:10" ht="16.5">
      <c r="A148" s="233">
        <v>137</v>
      </c>
      <c r="B148" s="45" t="s">
        <v>183</v>
      </c>
      <c r="C148" s="118">
        <v>4002215003862</v>
      </c>
      <c r="D148" s="46">
        <f t="shared" si="5"/>
        <v>9</v>
      </c>
      <c r="E148" s="51">
        <v>9</v>
      </c>
      <c r="F148" s="51"/>
      <c r="G148" s="51"/>
      <c r="H148" s="48">
        <v>15000</v>
      </c>
      <c r="I148" s="4">
        <v>360000</v>
      </c>
      <c r="J148" s="49"/>
    </row>
    <row r="149" spans="1:10" ht="16.5">
      <c r="A149" s="233">
        <v>138</v>
      </c>
      <c r="B149" s="45" t="s">
        <v>185</v>
      </c>
      <c r="C149" s="118">
        <v>4002215028312</v>
      </c>
      <c r="D149" s="46">
        <f t="shared" si="5"/>
        <v>5</v>
      </c>
      <c r="E149" s="51">
        <v>5</v>
      </c>
      <c r="F149" s="51"/>
      <c r="G149" s="51"/>
      <c r="H149" s="48">
        <v>15000</v>
      </c>
      <c r="I149" s="4">
        <v>200000</v>
      </c>
      <c r="J149" s="49"/>
    </row>
    <row r="150" spans="1:10" ht="16.5">
      <c r="A150" s="233">
        <v>139</v>
      </c>
      <c r="B150" s="45" t="s">
        <v>186</v>
      </c>
      <c r="C150" s="118">
        <v>4002215003000</v>
      </c>
      <c r="D150" s="46">
        <f aca="true" t="shared" si="6" ref="D150:D155">E150+F150+G150</f>
        <v>4</v>
      </c>
      <c r="E150" s="51">
        <v>4</v>
      </c>
      <c r="F150" s="51"/>
      <c r="G150" s="51"/>
      <c r="H150" s="48">
        <v>15000</v>
      </c>
      <c r="I150" s="4">
        <v>160000</v>
      </c>
      <c r="J150" s="49"/>
    </row>
    <row r="151" spans="1:10" ht="16.5">
      <c r="A151" s="233">
        <v>140</v>
      </c>
      <c r="B151" s="45" t="s">
        <v>187</v>
      </c>
      <c r="C151" s="118">
        <v>4002215003698</v>
      </c>
      <c r="D151" s="46">
        <f t="shared" si="6"/>
        <v>5</v>
      </c>
      <c r="E151" s="51">
        <v>5</v>
      </c>
      <c r="F151" s="51"/>
      <c r="G151" s="51"/>
      <c r="H151" s="48">
        <v>15000</v>
      </c>
      <c r="I151" s="4">
        <v>200000</v>
      </c>
      <c r="J151" s="49"/>
    </row>
    <row r="152" spans="1:10" ht="16.5">
      <c r="A152" s="233">
        <v>141</v>
      </c>
      <c r="B152" s="45" t="s">
        <v>188</v>
      </c>
      <c r="C152" s="118">
        <v>4002215003929</v>
      </c>
      <c r="D152" s="46">
        <f t="shared" si="6"/>
        <v>6</v>
      </c>
      <c r="E152" s="51">
        <v>3</v>
      </c>
      <c r="F152" s="51">
        <v>3</v>
      </c>
      <c r="G152" s="51"/>
      <c r="H152" s="48">
        <v>15000</v>
      </c>
      <c r="I152" s="4">
        <v>262500</v>
      </c>
      <c r="J152" s="49"/>
    </row>
    <row r="153" spans="1:10" ht="16.5">
      <c r="A153" s="233">
        <v>142</v>
      </c>
      <c r="B153" s="45" t="s">
        <v>189</v>
      </c>
      <c r="C153" s="118">
        <v>4002215003652</v>
      </c>
      <c r="D153" s="46">
        <f t="shared" si="6"/>
        <v>5</v>
      </c>
      <c r="E153" s="51">
        <v>2</v>
      </c>
      <c r="F153" s="51">
        <v>3</v>
      </c>
      <c r="G153" s="51"/>
      <c r="H153" s="48">
        <v>15000</v>
      </c>
      <c r="I153" s="4">
        <v>222500</v>
      </c>
      <c r="J153" s="49"/>
    </row>
    <row r="154" spans="1:10" ht="16.5">
      <c r="A154" s="233">
        <v>143</v>
      </c>
      <c r="B154" s="45" t="s">
        <v>190</v>
      </c>
      <c r="C154" s="118">
        <v>4002215003675</v>
      </c>
      <c r="D154" s="46">
        <f t="shared" si="6"/>
        <v>5</v>
      </c>
      <c r="E154" s="51">
        <v>3</v>
      </c>
      <c r="F154" s="51">
        <v>2</v>
      </c>
      <c r="G154" s="51"/>
      <c r="H154" s="48">
        <v>15000</v>
      </c>
      <c r="I154" s="4">
        <v>215000</v>
      </c>
      <c r="J154" s="49"/>
    </row>
    <row r="155" spans="1:10" ht="17.25" thickBot="1">
      <c r="A155" s="312">
        <v>144</v>
      </c>
      <c r="B155" s="52" t="s">
        <v>192</v>
      </c>
      <c r="C155" s="118">
        <v>4002215028370</v>
      </c>
      <c r="D155" s="46">
        <f t="shared" si="6"/>
        <v>6</v>
      </c>
      <c r="E155" s="54">
        <v>4</v>
      </c>
      <c r="F155" s="54">
        <v>2</v>
      </c>
      <c r="G155" s="54"/>
      <c r="H155" s="48">
        <v>15000</v>
      </c>
      <c r="I155" s="4">
        <v>255000</v>
      </c>
      <c r="J155" s="49"/>
    </row>
    <row r="156" spans="1:21" s="323" customFormat="1" ht="16.5" thickBot="1">
      <c r="A156" s="266">
        <f>A155</f>
        <v>144</v>
      </c>
      <c r="B156" s="267" t="s">
        <v>223</v>
      </c>
      <c r="C156" s="267"/>
      <c r="D156" s="268">
        <f>SUM(D5:D155)</f>
        <v>857</v>
      </c>
      <c r="E156" s="268">
        <f>SUM(E5:E155)</f>
        <v>65581</v>
      </c>
      <c r="F156" s="268">
        <f>SUM(F5:F155)</f>
        <v>276</v>
      </c>
      <c r="G156" s="268">
        <f>SUM(G5:G155)</f>
        <v>0</v>
      </c>
      <c r="H156" s="268"/>
      <c r="I156" s="268">
        <f>SUM(I5:I155)</f>
        <v>55100800</v>
      </c>
      <c r="J156" s="269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69"/>
    </row>
    <row r="157" ht="15.75" thickTop="1"/>
    <row r="159" spans="1:21" s="131" customFormat="1" ht="18.75">
      <c r="A159" s="280"/>
      <c r="B159" s="134"/>
      <c r="C159" s="335" t="s">
        <v>33</v>
      </c>
      <c r="D159" s="335"/>
      <c r="E159" s="335"/>
      <c r="F159" s="335"/>
      <c r="G159" s="335"/>
      <c r="H159" s="335"/>
      <c r="I159" s="335"/>
      <c r="J159" s="335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</row>
    <row r="160" spans="1:21" s="131" customFormat="1" ht="18.75">
      <c r="A160" s="281"/>
      <c r="B160" s="136" t="s">
        <v>31</v>
      </c>
      <c r="C160" s="336" t="s">
        <v>32</v>
      </c>
      <c r="D160" s="336"/>
      <c r="E160" s="336"/>
      <c r="F160" s="336"/>
      <c r="G160" s="336"/>
      <c r="H160" s="336"/>
      <c r="I160" s="336"/>
      <c r="J160" s="336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</row>
    <row r="164" ht="15">
      <c r="I164" s="7"/>
    </row>
  </sheetData>
  <sheetProtection/>
  <mergeCells count="13">
    <mergeCell ref="I10:I11"/>
    <mergeCell ref="J10:J11"/>
    <mergeCell ref="A8:J8"/>
    <mergeCell ref="C159:J159"/>
    <mergeCell ref="C160:J160"/>
    <mergeCell ref="A1:C1"/>
    <mergeCell ref="A5:J5"/>
    <mergeCell ref="A6:J6"/>
    <mergeCell ref="A10:A11"/>
    <mergeCell ref="B10:B11"/>
    <mergeCell ref="C10:C11"/>
    <mergeCell ref="D10:D11"/>
    <mergeCell ref="H10:H11"/>
  </mergeCells>
  <printOptions/>
  <pageMargins left="0.7" right="0.32" top="0.45" bottom="0.46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0"/>
  <sheetViews>
    <sheetView tabSelected="1" zoomScalePageLayoutView="0" workbookViewId="0" topLeftCell="A136">
      <selection activeCell="I147" sqref="I147"/>
    </sheetView>
  </sheetViews>
  <sheetFormatPr defaultColWidth="9.140625" defaultRowHeight="15"/>
  <cols>
    <col min="1" max="1" width="7.00390625" style="0" customWidth="1"/>
    <col min="2" max="2" width="27.57421875" style="0" customWidth="1"/>
    <col min="3" max="3" width="25.57421875" style="0" customWidth="1"/>
    <col min="4" max="4" width="11.421875" style="0" hidden="1" customWidth="1"/>
    <col min="5" max="5" width="14.00390625" style="0" hidden="1" customWidth="1"/>
    <col min="6" max="7" width="12.8515625" style="0" hidden="1" customWidth="1"/>
    <col min="8" max="8" width="14.421875" style="0" hidden="1" customWidth="1"/>
    <col min="9" max="9" width="16.140625" style="0" customWidth="1"/>
    <col min="10" max="11" width="0" style="0" hidden="1" customWidth="1"/>
    <col min="12" max="12" width="17.28125" style="0" hidden="1" customWidth="1"/>
    <col min="13" max="14" width="12.57421875" style="6" hidden="1" customWidth="1"/>
    <col min="15" max="19" width="0" style="0" hidden="1" customWidth="1"/>
    <col min="20" max="20" width="5.28125" style="0" hidden="1" customWidth="1"/>
    <col min="21" max="21" width="13.28125" style="0" customWidth="1"/>
  </cols>
  <sheetData>
    <row r="1" spans="1:21" ht="16.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0"/>
      <c r="P1" s="10"/>
      <c r="Q1" s="10"/>
      <c r="R1" s="10"/>
      <c r="S1" s="10"/>
      <c r="T1" s="10"/>
      <c r="U1" s="10"/>
    </row>
    <row r="2" spans="1:21" ht="16.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0"/>
      <c r="P2" s="10"/>
      <c r="Q2" s="10"/>
      <c r="R2" s="10"/>
      <c r="S2" s="10"/>
      <c r="T2" s="10"/>
      <c r="U2" s="10"/>
    </row>
    <row r="3" spans="1:21" ht="16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0"/>
      <c r="P3" s="10"/>
      <c r="Q3" s="10"/>
      <c r="R3" s="10"/>
      <c r="S3" s="10"/>
      <c r="T3" s="10"/>
      <c r="U3" s="10"/>
    </row>
    <row r="4" spans="1:21" ht="19.5">
      <c r="A4" s="345" t="s">
        <v>194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</row>
    <row r="5" spans="1:21" ht="19.5">
      <c r="A5" s="345" t="s">
        <v>240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</row>
    <row r="6" spans="1:2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  <c r="O6" s="12"/>
      <c r="P6" s="12"/>
      <c r="Q6" s="12"/>
      <c r="R6" s="12"/>
      <c r="S6" s="12"/>
      <c r="T6" s="12"/>
      <c r="U6" s="12"/>
    </row>
    <row r="7" spans="1:13" ht="16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8"/>
    </row>
    <row r="8" spans="1:21" s="327" customFormat="1" ht="16.5" thickTop="1">
      <c r="A8" s="394" t="s">
        <v>0</v>
      </c>
      <c r="B8" s="382" t="s">
        <v>10</v>
      </c>
      <c r="C8" s="382" t="s">
        <v>202</v>
      </c>
      <c r="D8" s="382" t="s">
        <v>7</v>
      </c>
      <c r="E8" s="286" t="s">
        <v>1</v>
      </c>
      <c r="F8" s="286" t="s">
        <v>2</v>
      </c>
      <c r="G8" s="286" t="s">
        <v>3</v>
      </c>
      <c r="H8" s="377" t="s">
        <v>8</v>
      </c>
      <c r="I8" s="382" t="s">
        <v>4</v>
      </c>
      <c r="J8" s="287"/>
      <c r="K8" s="287"/>
      <c r="L8" s="287"/>
      <c r="M8" s="288"/>
      <c r="N8" s="289"/>
      <c r="O8" s="290"/>
      <c r="P8" s="290"/>
      <c r="Q8" s="290"/>
      <c r="R8" s="290"/>
      <c r="S8" s="290"/>
      <c r="T8" s="290"/>
      <c r="U8" s="383" t="s">
        <v>15</v>
      </c>
    </row>
    <row r="9" spans="1:21" s="327" customFormat="1" ht="15.75">
      <c r="A9" s="395"/>
      <c r="B9" s="378"/>
      <c r="C9" s="378"/>
      <c r="D9" s="378"/>
      <c r="E9" s="325">
        <v>65000</v>
      </c>
      <c r="F9" s="326" t="s">
        <v>5</v>
      </c>
      <c r="G9" s="326" t="s">
        <v>6</v>
      </c>
      <c r="H9" s="378"/>
      <c r="I9" s="378"/>
      <c r="J9" s="328"/>
      <c r="K9" s="328"/>
      <c r="L9" s="328"/>
      <c r="M9" s="329"/>
      <c r="N9" s="330"/>
      <c r="U9" s="384"/>
    </row>
    <row r="10" spans="1:21" ht="15.75">
      <c r="A10" s="22">
        <v>1</v>
      </c>
      <c r="B10" s="14" t="s">
        <v>16</v>
      </c>
      <c r="C10" s="294">
        <v>4002215002230</v>
      </c>
      <c r="D10" s="4">
        <f aca="true" t="shared" si="0" ref="D10:D15">E10+F10+G10</f>
        <v>3</v>
      </c>
      <c r="E10" s="4">
        <v>2</v>
      </c>
      <c r="F10" s="4">
        <v>1</v>
      </c>
      <c r="G10" s="4"/>
      <c r="H10" s="15">
        <v>15000</v>
      </c>
      <c r="I10" s="4">
        <f aca="true" t="shared" si="1" ref="I10:I15">ROUND((E10+F10*1.3+G10*1.8)*65000+H10*D10,-2)</f>
        <v>259500</v>
      </c>
      <c r="J10" s="3"/>
      <c r="K10" s="3"/>
      <c r="L10" s="3"/>
      <c r="M10" s="8"/>
      <c r="U10" s="331"/>
    </row>
    <row r="11" spans="1:21" ht="15.75">
      <c r="A11" s="23">
        <v>2</v>
      </c>
      <c r="B11" s="16" t="s">
        <v>17</v>
      </c>
      <c r="C11" s="294">
        <v>4002215003130</v>
      </c>
      <c r="D11" s="4">
        <f t="shared" si="0"/>
        <v>5</v>
      </c>
      <c r="E11" s="16">
        <v>1</v>
      </c>
      <c r="F11" s="16">
        <v>3</v>
      </c>
      <c r="G11" s="16">
        <v>1</v>
      </c>
      <c r="H11" s="15">
        <v>15000</v>
      </c>
      <c r="I11" s="4">
        <f t="shared" si="1"/>
        <v>510500</v>
      </c>
      <c r="J11" s="3"/>
      <c r="K11" s="3"/>
      <c r="L11" s="3"/>
      <c r="M11" s="8"/>
      <c r="U11" s="177"/>
    </row>
    <row r="12" spans="1:21" ht="15.75">
      <c r="A12" s="23">
        <v>3</v>
      </c>
      <c r="B12" s="16" t="s">
        <v>18</v>
      </c>
      <c r="C12" s="294">
        <v>4002215006542</v>
      </c>
      <c r="D12" s="4">
        <f t="shared" si="0"/>
        <v>5</v>
      </c>
      <c r="E12" s="16">
        <v>4</v>
      </c>
      <c r="F12" s="16">
        <v>1</v>
      </c>
      <c r="G12" s="16"/>
      <c r="H12" s="15">
        <v>15000</v>
      </c>
      <c r="I12" s="4">
        <f t="shared" si="1"/>
        <v>419500</v>
      </c>
      <c r="J12" s="3"/>
      <c r="K12" s="3"/>
      <c r="L12" s="3"/>
      <c r="M12" s="8"/>
      <c r="U12" s="177"/>
    </row>
    <row r="13" spans="1:21" ht="15.75">
      <c r="A13" s="23">
        <v>4</v>
      </c>
      <c r="B13" s="16" t="s">
        <v>19</v>
      </c>
      <c r="C13" s="294">
        <v>4002215008207</v>
      </c>
      <c r="D13" s="4">
        <f t="shared" si="0"/>
        <v>6</v>
      </c>
      <c r="E13" s="16">
        <v>4</v>
      </c>
      <c r="F13" s="16">
        <v>2</v>
      </c>
      <c r="G13" s="16"/>
      <c r="H13" s="15">
        <v>15000</v>
      </c>
      <c r="I13" s="4">
        <f t="shared" si="1"/>
        <v>519000</v>
      </c>
      <c r="J13" s="295" t="s">
        <v>11</v>
      </c>
      <c r="K13" s="295"/>
      <c r="L13" s="295"/>
      <c r="M13" s="8"/>
      <c r="U13" s="177"/>
    </row>
    <row r="14" spans="1:21" ht="15.75">
      <c r="A14" s="23">
        <v>5</v>
      </c>
      <c r="B14" s="16" t="s">
        <v>21</v>
      </c>
      <c r="C14" s="294">
        <v>4002215002269</v>
      </c>
      <c r="D14" s="4">
        <f t="shared" si="0"/>
        <v>6</v>
      </c>
      <c r="E14" s="16">
        <v>6</v>
      </c>
      <c r="F14" s="16"/>
      <c r="G14" s="16"/>
      <c r="H14" s="15">
        <v>15000</v>
      </c>
      <c r="I14" s="4">
        <f t="shared" si="1"/>
        <v>480000</v>
      </c>
      <c r="J14" s="3"/>
      <c r="K14" s="3"/>
      <c r="L14" s="3"/>
      <c r="M14" s="8"/>
      <c r="U14" s="177"/>
    </row>
    <row r="15" spans="1:23" ht="15.75">
      <c r="A15" s="23">
        <v>6</v>
      </c>
      <c r="B15" s="16" t="s">
        <v>20</v>
      </c>
      <c r="C15" s="294">
        <v>4002215002252</v>
      </c>
      <c r="D15" s="4">
        <f t="shared" si="0"/>
        <v>5</v>
      </c>
      <c r="E15" s="16">
        <v>4</v>
      </c>
      <c r="F15" s="16">
        <v>1</v>
      </c>
      <c r="G15" s="16"/>
      <c r="H15" s="15">
        <v>15000</v>
      </c>
      <c r="I15" s="4">
        <f t="shared" si="1"/>
        <v>419500</v>
      </c>
      <c r="J15" s="3"/>
      <c r="K15" s="3"/>
      <c r="L15" s="3"/>
      <c r="M15" s="8"/>
      <c r="U15" s="177"/>
      <c r="W15">
        <f>23472000+20480000+7374500</f>
        <v>51326500</v>
      </c>
    </row>
    <row r="16" spans="1:21" ht="15.75">
      <c r="A16" s="23">
        <v>7</v>
      </c>
      <c r="B16" s="16" t="s">
        <v>22</v>
      </c>
      <c r="C16" s="294">
        <v>4002215002377</v>
      </c>
      <c r="D16" s="4">
        <f>E16+F16+G16</f>
        <v>6</v>
      </c>
      <c r="E16" s="16">
        <v>5</v>
      </c>
      <c r="F16" s="16">
        <v>1</v>
      </c>
      <c r="G16" s="16"/>
      <c r="H16" s="15">
        <v>15000</v>
      </c>
      <c r="I16" s="4">
        <f>ROUND((E16+F16*1.3+G16*1.8)*65000+H16*D16,-2)</f>
        <v>499500</v>
      </c>
      <c r="J16" s="3"/>
      <c r="K16" s="3"/>
      <c r="L16" s="3"/>
      <c r="M16" s="8"/>
      <c r="U16" s="177"/>
    </row>
    <row r="17" spans="1:21" ht="15.75">
      <c r="A17" s="23">
        <v>8</v>
      </c>
      <c r="B17" s="4" t="s">
        <v>24</v>
      </c>
      <c r="C17" s="294">
        <v>4002215002410</v>
      </c>
      <c r="D17" s="4">
        <f>E17+F17+G17</f>
        <v>8</v>
      </c>
      <c r="E17" s="16">
        <v>5</v>
      </c>
      <c r="F17" s="16">
        <v>3</v>
      </c>
      <c r="G17" s="16"/>
      <c r="H17" s="15">
        <v>15000</v>
      </c>
      <c r="I17" s="4">
        <f>ROUND((E17+F17*1.3+G17*1.8)*65000+H17*D17,-2)</f>
        <v>698500</v>
      </c>
      <c r="J17" s="3"/>
      <c r="K17" s="8">
        <v>25000</v>
      </c>
      <c r="L17" s="8">
        <v>32500</v>
      </c>
      <c r="M17" s="8">
        <v>45000</v>
      </c>
      <c r="O17" s="6">
        <v>37500</v>
      </c>
      <c r="P17" s="6">
        <v>48800</v>
      </c>
      <c r="Q17" s="6">
        <v>67500</v>
      </c>
      <c r="U17" s="177"/>
    </row>
    <row r="18" spans="1:21" ht="15.75">
      <c r="A18" s="23">
        <v>9</v>
      </c>
      <c r="B18" s="17" t="s">
        <v>27</v>
      </c>
      <c r="C18" s="294">
        <v>4002215003827</v>
      </c>
      <c r="D18" s="4">
        <f>E18+F18+G18</f>
        <v>8</v>
      </c>
      <c r="E18" s="16">
        <v>5</v>
      </c>
      <c r="F18" s="16">
        <v>2</v>
      </c>
      <c r="G18" s="16">
        <v>1</v>
      </c>
      <c r="H18" s="15">
        <v>15000</v>
      </c>
      <c r="I18" s="4">
        <f>ROUND((E18+F18*1.3+G18*1.8)*65000+H18*D18,-2)</f>
        <v>731000</v>
      </c>
      <c r="J18" s="3"/>
      <c r="K18" s="8">
        <v>80000</v>
      </c>
      <c r="L18" s="8">
        <v>99500</v>
      </c>
      <c r="M18" s="8">
        <v>132000</v>
      </c>
      <c r="O18" s="6">
        <v>112500</v>
      </c>
      <c r="P18" s="6">
        <v>141800</v>
      </c>
      <c r="Q18" s="6">
        <v>190500</v>
      </c>
      <c r="U18" s="177"/>
    </row>
    <row r="19" spans="1:21" ht="15.75">
      <c r="A19" s="23">
        <v>10</v>
      </c>
      <c r="B19" s="17" t="s">
        <v>25</v>
      </c>
      <c r="C19" s="294">
        <v>4002215008220</v>
      </c>
      <c r="D19" s="4">
        <f>E19+F19+G19</f>
        <v>8</v>
      </c>
      <c r="E19" s="16">
        <v>6</v>
      </c>
      <c r="F19" s="16">
        <v>2</v>
      </c>
      <c r="G19" s="16"/>
      <c r="H19" s="15">
        <v>15000</v>
      </c>
      <c r="I19" s="4">
        <f>ROUND((E19+F19*1.3+G19*1.8)*65000+H19*D19,-2)</f>
        <v>679000</v>
      </c>
      <c r="J19" s="3"/>
      <c r="K19" s="296">
        <f>K18-K17</f>
        <v>55000</v>
      </c>
      <c r="L19" s="296">
        <f>L18-L17</f>
        <v>67000</v>
      </c>
      <c r="M19" s="296">
        <f>M18-M17</f>
        <v>87000</v>
      </c>
      <c r="N19" s="7"/>
      <c r="O19" s="297">
        <f>O18-O17</f>
        <v>75000</v>
      </c>
      <c r="P19" s="297">
        <f>P18-P17</f>
        <v>93000</v>
      </c>
      <c r="Q19" s="297">
        <f>Q18-Q17</f>
        <v>123000</v>
      </c>
      <c r="U19" s="177"/>
    </row>
    <row r="20" spans="1:21" ht="15.75">
      <c r="A20" s="23">
        <v>11</v>
      </c>
      <c r="B20" s="16" t="s">
        <v>34</v>
      </c>
      <c r="C20" s="294">
        <v>4002215002462</v>
      </c>
      <c r="D20" s="4">
        <f aca="true" t="shared" si="2" ref="D20:D56">E20+F20+G20</f>
        <v>5</v>
      </c>
      <c r="E20" s="16">
        <v>4</v>
      </c>
      <c r="F20" s="16">
        <v>1</v>
      </c>
      <c r="G20" s="16"/>
      <c r="H20" s="15">
        <v>15000</v>
      </c>
      <c r="I20" s="4">
        <f aca="true" t="shared" si="3" ref="I20:I56">ROUND((E20+F20*1.3+G20*1.8)*65000+H20*D20,-2)</f>
        <v>419500</v>
      </c>
      <c r="J20" s="3"/>
      <c r="K20" s="3"/>
      <c r="L20" s="3"/>
      <c r="M20" s="8"/>
      <c r="U20" s="177"/>
    </row>
    <row r="21" spans="1:21" ht="15.75">
      <c r="A21" s="23">
        <v>12</v>
      </c>
      <c r="B21" s="4" t="s">
        <v>35</v>
      </c>
      <c r="C21" s="294">
        <v>4002215002587</v>
      </c>
      <c r="D21" s="4">
        <f t="shared" si="2"/>
        <v>5</v>
      </c>
      <c r="E21" s="16">
        <v>5</v>
      </c>
      <c r="F21" s="16"/>
      <c r="G21" s="16"/>
      <c r="H21" s="15">
        <v>15000</v>
      </c>
      <c r="I21" s="4">
        <f t="shared" si="3"/>
        <v>400000</v>
      </c>
      <c r="J21" s="3"/>
      <c r="K21" s="3" t="s">
        <v>12</v>
      </c>
      <c r="L21" s="3" t="s">
        <v>13</v>
      </c>
      <c r="M21" s="8" t="s">
        <v>14</v>
      </c>
      <c r="U21" s="177"/>
    </row>
    <row r="22" spans="1:21" ht="15.75">
      <c r="A22" s="23">
        <v>13</v>
      </c>
      <c r="B22" s="4" t="s">
        <v>36</v>
      </c>
      <c r="C22" s="294">
        <v>4002215002433</v>
      </c>
      <c r="D22" s="4">
        <f t="shared" si="2"/>
        <v>6</v>
      </c>
      <c r="E22" s="16">
        <v>5</v>
      </c>
      <c r="F22" s="16">
        <v>1</v>
      </c>
      <c r="G22" s="16"/>
      <c r="H22" s="15">
        <v>15000</v>
      </c>
      <c r="I22" s="4">
        <f t="shared" si="3"/>
        <v>499500</v>
      </c>
      <c r="J22" s="3"/>
      <c r="K22" s="8">
        <v>25000</v>
      </c>
      <c r="L22" s="8">
        <v>32500</v>
      </c>
      <c r="M22" s="8">
        <v>45000</v>
      </c>
      <c r="O22" s="6">
        <v>37500</v>
      </c>
      <c r="P22" s="6">
        <v>48800</v>
      </c>
      <c r="Q22" s="6">
        <v>67500</v>
      </c>
      <c r="U22" s="177"/>
    </row>
    <row r="23" spans="1:21" ht="15.75">
      <c r="A23" s="23">
        <v>14</v>
      </c>
      <c r="B23" s="17" t="s">
        <v>38</v>
      </c>
      <c r="C23" s="294">
        <v>4002215003719</v>
      </c>
      <c r="D23" s="4">
        <f t="shared" si="2"/>
        <v>4</v>
      </c>
      <c r="E23" s="16"/>
      <c r="F23" s="16">
        <v>4</v>
      </c>
      <c r="G23" s="16"/>
      <c r="H23" s="15">
        <v>15000</v>
      </c>
      <c r="I23" s="4">
        <f t="shared" si="3"/>
        <v>398000</v>
      </c>
      <c r="J23" s="3"/>
      <c r="K23" s="296" t="e">
        <f>#REF!-K22</f>
        <v>#REF!</v>
      </c>
      <c r="L23" s="296" t="e">
        <f>#REF!-L22</f>
        <v>#REF!</v>
      </c>
      <c r="M23" s="296" t="e">
        <f>#REF!-M22</f>
        <v>#REF!</v>
      </c>
      <c r="N23" s="7"/>
      <c r="O23" s="297" t="e">
        <f>#REF!-O22</f>
        <v>#REF!</v>
      </c>
      <c r="P23" s="297" t="e">
        <f>#REF!-P22</f>
        <v>#REF!</v>
      </c>
      <c r="Q23" s="297" t="e">
        <f>#REF!-Q22</f>
        <v>#REF!</v>
      </c>
      <c r="U23" s="177"/>
    </row>
    <row r="24" spans="1:21" ht="15.75">
      <c r="A24" s="23">
        <v>15</v>
      </c>
      <c r="B24" s="17" t="s">
        <v>39</v>
      </c>
      <c r="C24" s="294">
        <v>4002215002456</v>
      </c>
      <c r="D24" s="4">
        <f t="shared" si="2"/>
        <v>5</v>
      </c>
      <c r="E24" s="16">
        <v>4</v>
      </c>
      <c r="F24" s="16">
        <v>1</v>
      </c>
      <c r="G24" s="16"/>
      <c r="H24" s="15">
        <v>15000</v>
      </c>
      <c r="I24" s="4">
        <f t="shared" si="3"/>
        <v>419500</v>
      </c>
      <c r="J24" s="3"/>
      <c r="K24" s="296"/>
      <c r="L24" s="296"/>
      <c r="M24" s="296"/>
      <c r="N24" s="7"/>
      <c r="O24" s="297"/>
      <c r="P24" s="297"/>
      <c r="Q24" s="297"/>
      <c r="U24" s="177"/>
    </row>
    <row r="25" spans="1:21" ht="15.75">
      <c r="A25" s="23">
        <v>16</v>
      </c>
      <c r="B25" s="17" t="s">
        <v>41</v>
      </c>
      <c r="C25" s="294">
        <v>4002215003226</v>
      </c>
      <c r="D25" s="4">
        <f t="shared" si="2"/>
        <v>5</v>
      </c>
      <c r="E25" s="16">
        <v>3</v>
      </c>
      <c r="F25" s="16">
        <v>1</v>
      </c>
      <c r="G25" s="16">
        <v>1</v>
      </c>
      <c r="H25" s="15">
        <v>15000</v>
      </c>
      <c r="I25" s="4">
        <f t="shared" si="3"/>
        <v>471500</v>
      </c>
      <c r="J25" s="3"/>
      <c r="K25" s="3"/>
      <c r="L25" s="3"/>
      <c r="M25" s="8"/>
      <c r="U25" s="177"/>
    </row>
    <row r="26" spans="1:21" ht="15.75">
      <c r="A26" s="23">
        <v>17</v>
      </c>
      <c r="B26" s="16" t="s">
        <v>42</v>
      </c>
      <c r="C26" s="294">
        <v>4002215002217</v>
      </c>
      <c r="D26" s="4">
        <f t="shared" si="2"/>
        <v>5</v>
      </c>
      <c r="E26" s="16">
        <v>5</v>
      </c>
      <c r="F26" s="16"/>
      <c r="G26" s="16"/>
      <c r="H26" s="15">
        <v>15000</v>
      </c>
      <c r="I26" s="4">
        <f t="shared" si="3"/>
        <v>400000</v>
      </c>
      <c r="J26" s="3"/>
      <c r="K26" s="3"/>
      <c r="L26" s="3"/>
      <c r="M26" s="8"/>
      <c r="U26" s="177"/>
    </row>
    <row r="27" spans="1:21" ht="15.75">
      <c r="A27" s="23">
        <v>18</v>
      </c>
      <c r="B27" s="4" t="s">
        <v>43</v>
      </c>
      <c r="C27" s="294">
        <v>4002215002150</v>
      </c>
      <c r="D27" s="4">
        <f t="shared" si="2"/>
        <v>5</v>
      </c>
      <c r="E27" s="16">
        <v>2</v>
      </c>
      <c r="F27" s="16">
        <v>2</v>
      </c>
      <c r="G27" s="16">
        <v>1</v>
      </c>
      <c r="H27" s="15">
        <v>15000</v>
      </c>
      <c r="I27" s="4">
        <f t="shared" si="3"/>
        <v>491000</v>
      </c>
      <c r="J27" s="3"/>
      <c r="K27" s="3" t="s">
        <v>12</v>
      </c>
      <c r="L27" s="3" t="s">
        <v>13</v>
      </c>
      <c r="M27" s="8" t="s">
        <v>14</v>
      </c>
      <c r="U27" s="177"/>
    </row>
    <row r="28" spans="1:21" ht="15.75">
      <c r="A28" s="23">
        <v>19</v>
      </c>
      <c r="B28" s="4" t="s">
        <v>44</v>
      </c>
      <c r="C28" s="294">
        <v>4002215002088</v>
      </c>
      <c r="D28" s="4">
        <f t="shared" si="2"/>
        <v>5</v>
      </c>
      <c r="E28" s="16">
        <v>5</v>
      </c>
      <c r="F28" s="16"/>
      <c r="G28" s="16"/>
      <c r="H28" s="15">
        <v>15000</v>
      </c>
      <c r="I28" s="4">
        <f t="shared" si="3"/>
        <v>400000</v>
      </c>
      <c r="J28" s="3"/>
      <c r="K28" s="3"/>
      <c r="L28" s="3"/>
      <c r="M28" s="8"/>
      <c r="U28" s="177"/>
    </row>
    <row r="29" spans="1:21" ht="15.75">
      <c r="A29" s="23">
        <v>20</v>
      </c>
      <c r="B29" s="4" t="s">
        <v>45</v>
      </c>
      <c r="C29" s="294">
        <v>4002215002121</v>
      </c>
      <c r="D29" s="4">
        <f t="shared" si="2"/>
        <v>5</v>
      </c>
      <c r="E29" s="16">
        <v>2</v>
      </c>
      <c r="F29" s="16">
        <v>3</v>
      </c>
      <c r="G29" s="16"/>
      <c r="H29" s="15">
        <v>15000</v>
      </c>
      <c r="I29" s="4">
        <f t="shared" si="3"/>
        <v>458500</v>
      </c>
      <c r="J29" s="3"/>
      <c r="K29" s="3"/>
      <c r="L29" s="3"/>
      <c r="M29" s="8"/>
      <c r="U29" s="177"/>
    </row>
    <row r="30" spans="1:21" ht="15.75">
      <c r="A30" s="23">
        <v>21</v>
      </c>
      <c r="B30" s="4" t="s">
        <v>46</v>
      </c>
      <c r="C30" s="294">
        <v>4002215003731</v>
      </c>
      <c r="D30" s="4">
        <f t="shared" si="2"/>
        <v>5</v>
      </c>
      <c r="E30" s="16">
        <v>3</v>
      </c>
      <c r="F30" s="16">
        <v>2</v>
      </c>
      <c r="G30" s="16"/>
      <c r="H30" s="15">
        <v>15000</v>
      </c>
      <c r="I30" s="4">
        <f t="shared" si="3"/>
        <v>439000</v>
      </c>
      <c r="J30" s="3"/>
      <c r="K30" s="3"/>
      <c r="L30" s="3"/>
      <c r="M30" s="8"/>
      <c r="U30" s="177"/>
    </row>
    <row r="31" spans="1:21" ht="15.75">
      <c r="A31" s="23">
        <v>22</v>
      </c>
      <c r="B31" s="4" t="s">
        <v>47</v>
      </c>
      <c r="C31" s="294">
        <v>4002215002196</v>
      </c>
      <c r="D31" s="4">
        <f t="shared" si="2"/>
        <v>5</v>
      </c>
      <c r="E31" s="16">
        <v>5</v>
      </c>
      <c r="F31" s="16"/>
      <c r="G31" s="16"/>
      <c r="H31" s="15">
        <v>15000</v>
      </c>
      <c r="I31" s="4">
        <f t="shared" si="3"/>
        <v>400000</v>
      </c>
      <c r="J31" s="3"/>
      <c r="K31" s="3"/>
      <c r="L31" s="3"/>
      <c r="M31" s="8"/>
      <c r="U31" s="177"/>
    </row>
    <row r="32" spans="1:21" ht="15.75">
      <c r="A32" s="23">
        <v>23</v>
      </c>
      <c r="B32" s="4" t="s">
        <v>49</v>
      </c>
      <c r="C32" s="294">
        <v>4002215003783</v>
      </c>
      <c r="D32" s="4">
        <f t="shared" si="2"/>
        <v>6</v>
      </c>
      <c r="E32" s="16">
        <v>3</v>
      </c>
      <c r="F32" s="16">
        <v>2</v>
      </c>
      <c r="G32" s="16">
        <v>1</v>
      </c>
      <c r="H32" s="15">
        <v>15000</v>
      </c>
      <c r="I32" s="4">
        <f t="shared" si="3"/>
        <v>571000</v>
      </c>
      <c r="J32" s="3"/>
      <c r="K32" s="3"/>
      <c r="L32" s="3"/>
      <c r="M32" s="8"/>
      <c r="U32" s="177"/>
    </row>
    <row r="33" spans="1:21" ht="15.75">
      <c r="A33" s="23">
        <v>24</v>
      </c>
      <c r="B33" s="4" t="s">
        <v>50</v>
      </c>
      <c r="C33" s="294">
        <v>4002215020928</v>
      </c>
      <c r="D33" s="4">
        <f t="shared" si="2"/>
        <v>6</v>
      </c>
      <c r="E33" s="16">
        <v>4</v>
      </c>
      <c r="F33" s="16">
        <v>2</v>
      </c>
      <c r="G33" s="16"/>
      <c r="H33" s="15">
        <v>15000</v>
      </c>
      <c r="I33" s="4">
        <f t="shared" si="3"/>
        <v>519000</v>
      </c>
      <c r="J33" s="3"/>
      <c r="K33" s="3"/>
      <c r="L33" s="3"/>
      <c r="M33" s="8"/>
      <c r="U33" s="177"/>
    </row>
    <row r="34" spans="1:21" ht="15.75">
      <c r="A34" s="23">
        <v>25</v>
      </c>
      <c r="B34" s="4" t="s">
        <v>52</v>
      </c>
      <c r="C34" s="294">
        <v>4002215022237</v>
      </c>
      <c r="D34" s="4">
        <f t="shared" si="2"/>
        <v>6</v>
      </c>
      <c r="E34" s="16">
        <v>4</v>
      </c>
      <c r="F34" s="16">
        <v>2</v>
      </c>
      <c r="G34" s="16"/>
      <c r="H34" s="15">
        <v>15000</v>
      </c>
      <c r="I34" s="4">
        <f t="shared" si="3"/>
        <v>519000</v>
      </c>
      <c r="J34" s="3"/>
      <c r="K34" s="3"/>
      <c r="L34" s="3"/>
      <c r="M34" s="8"/>
      <c r="U34" s="177"/>
    </row>
    <row r="35" spans="1:21" ht="15.75">
      <c r="A35" s="23">
        <v>26</v>
      </c>
      <c r="B35" s="4" t="s">
        <v>241</v>
      </c>
      <c r="C35" s="294">
        <v>4002215022214</v>
      </c>
      <c r="D35" s="4">
        <f t="shared" si="2"/>
        <v>1</v>
      </c>
      <c r="E35" s="16">
        <v>1</v>
      </c>
      <c r="F35" s="16"/>
      <c r="G35" s="16"/>
      <c r="H35" s="15">
        <v>15000</v>
      </c>
      <c r="I35" s="4">
        <f t="shared" si="3"/>
        <v>80000</v>
      </c>
      <c r="J35" s="3"/>
      <c r="K35" s="3"/>
      <c r="L35" s="3"/>
      <c r="M35" s="8"/>
      <c r="U35" s="177"/>
    </row>
    <row r="36" spans="1:21" ht="15.75">
      <c r="A36" s="23">
        <v>27</v>
      </c>
      <c r="B36" s="4" t="s">
        <v>53</v>
      </c>
      <c r="C36" s="294">
        <v>4002215002094</v>
      </c>
      <c r="D36" s="4">
        <f t="shared" si="2"/>
        <v>6</v>
      </c>
      <c r="E36" s="16">
        <v>4</v>
      </c>
      <c r="F36" s="16">
        <v>2</v>
      </c>
      <c r="G36" s="16"/>
      <c r="H36" s="15">
        <v>15000</v>
      </c>
      <c r="I36" s="4">
        <f t="shared" si="3"/>
        <v>519000</v>
      </c>
      <c r="J36" s="3"/>
      <c r="K36" s="3"/>
      <c r="L36" s="3"/>
      <c r="M36" s="8"/>
      <c r="U36" s="177"/>
    </row>
    <row r="37" spans="1:21" ht="15.75">
      <c r="A37" s="23">
        <v>28</v>
      </c>
      <c r="B37" s="4" t="s">
        <v>54</v>
      </c>
      <c r="C37" s="294">
        <v>4002215003646</v>
      </c>
      <c r="D37" s="4">
        <f t="shared" si="2"/>
        <v>5</v>
      </c>
      <c r="E37" s="16">
        <v>4</v>
      </c>
      <c r="F37" s="16">
        <v>1</v>
      </c>
      <c r="G37" s="16"/>
      <c r="H37" s="15">
        <v>15000</v>
      </c>
      <c r="I37" s="4">
        <f t="shared" si="3"/>
        <v>419500</v>
      </c>
      <c r="J37" s="3"/>
      <c r="K37" s="8">
        <v>25000</v>
      </c>
      <c r="L37" s="8">
        <v>32500</v>
      </c>
      <c r="M37" s="8">
        <v>45000</v>
      </c>
      <c r="O37" s="6">
        <v>37500</v>
      </c>
      <c r="P37" s="6">
        <v>48800</v>
      </c>
      <c r="Q37" s="6">
        <v>67500</v>
      </c>
      <c r="U37" s="177"/>
    </row>
    <row r="38" spans="1:21" ht="15.75">
      <c r="A38" s="23">
        <v>29</v>
      </c>
      <c r="B38" s="16" t="s">
        <v>62</v>
      </c>
      <c r="C38" s="294">
        <v>4002215002167</v>
      </c>
      <c r="D38" s="4">
        <f t="shared" si="2"/>
        <v>2</v>
      </c>
      <c r="E38" s="16">
        <v>2</v>
      </c>
      <c r="F38" s="16"/>
      <c r="G38" s="16"/>
      <c r="H38" s="15">
        <v>15000</v>
      </c>
      <c r="I38" s="4">
        <f t="shared" si="3"/>
        <v>160000</v>
      </c>
      <c r="J38" s="3"/>
      <c r="K38" s="3"/>
      <c r="L38" s="3"/>
      <c r="M38" s="8"/>
      <c r="U38" s="177"/>
    </row>
    <row r="39" spans="1:21" ht="15.75">
      <c r="A39" s="23">
        <v>30</v>
      </c>
      <c r="B39" s="4" t="s">
        <v>61</v>
      </c>
      <c r="C39" s="294">
        <v>4002215001590</v>
      </c>
      <c r="D39" s="4">
        <f t="shared" si="2"/>
        <v>4</v>
      </c>
      <c r="E39" s="16"/>
      <c r="F39" s="16">
        <v>3</v>
      </c>
      <c r="G39" s="16">
        <v>1</v>
      </c>
      <c r="H39" s="15">
        <v>15000</v>
      </c>
      <c r="I39" s="4">
        <f t="shared" si="3"/>
        <v>430500</v>
      </c>
      <c r="J39" s="3"/>
      <c r="K39" s="3" t="s">
        <v>12</v>
      </c>
      <c r="L39" s="3" t="s">
        <v>13</v>
      </c>
      <c r="M39" s="8" t="s">
        <v>14</v>
      </c>
      <c r="U39" s="177"/>
    </row>
    <row r="40" spans="1:21" ht="15.75">
      <c r="A40" s="23">
        <v>31</v>
      </c>
      <c r="B40" s="4" t="s">
        <v>55</v>
      </c>
      <c r="C40" s="294">
        <v>4002215001952</v>
      </c>
      <c r="D40" s="4">
        <f t="shared" si="2"/>
        <v>5</v>
      </c>
      <c r="E40" s="16">
        <v>3</v>
      </c>
      <c r="F40" s="16">
        <v>2</v>
      </c>
      <c r="G40" s="16"/>
      <c r="H40" s="15">
        <v>15000</v>
      </c>
      <c r="I40" s="4">
        <f t="shared" si="3"/>
        <v>439000</v>
      </c>
      <c r="J40" s="3"/>
      <c r="K40" s="3"/>
      <c r="L40" s="3"/>
      <c r="M40" s="8"/>
      <c r="U40" s="177"/>
    </row>
    <row r="41" spans="1:21" ht="15.75">
      <c r="A41" s="23">
        <v>32</v>
      </c>
      <c r="B41" s="4" t="s">
        <v>56</v>
      </c>
      <c r="C41" s="294">
        <v>4002215001930</v>
      </c>
      <c r="D41" s="4">
        <f t="shared" si="2"/>
        <v>5</v>
      </c>
      <c r="E41" s="16">
        <v>4</v>
      </c>
      <c r="F41" s="16">
        <v>1</v>
      </c>
      <c r="G41" s="16"/>
      <c r="H41" s="15">
        <v>15000</v>
      </c>
      <c r="I41" s="4">
        <f t="shared" si="3"/>
        <v>419500</v>
      </c>
      <c r="J41" s="3"/>
      <c r="K41" s="3"/>
      <c r="L41" s="3"/>
      <c r="M41" s="8"/>
      <c r="U41" s="177"/>
    </row>
    <row r="42" spans="1:21" ht="15.75">
      <c r="A42" s="23">
        <v>33</v>
      </c>
      <c r="B42" s="4" t="s">
        <v>57</v>
      </c>
      <c r="C42" s="294">
        <v>4002215001640</v>
      </c>
      <c r="D42" s="4">
        <f t="shared" si="2"/>
        <v>4</v>
      </c>
      <c r="E42" s="16">
        <v>3</v>
      </c>
      <c r="F42" s="16">
        <v>1</v>
      </c>
      <c r="G42" s="16"/>
      <c r="H42" s="15">
        <v>15000</v>
      </c>
      <c r="I42" s="4">
        <f t="shared" si="3"/>
        <v>339500</v>
      </c>
      <c r="J42" s="3"/>
      <c r="K42" s="3"/>
      <c r="L42" s="3"/>
      <c r="M42" s="8"/>
      <c r="U42" s="177"/>
    </row>
    <row r="43" spans="1:21" ht="15.75">
      <c r="A43" s="23">
        <v>34</v>
      </c>
      <c r="B43" s="4" t="s">
        <v>58</v>
      </c>
      <c r="C43" s="294">
        <v>4002215001584</v>
      </c>
      <c r="D43" s="4">
        <f t="shared" si="2"/>
        <v>6</v>
      </c>
      <c r="E43" s="16">
        <v>5</v>
      </c>
      <c r="F43" s="16">
        <v>1</v>
      </c>
      <c r="G43" s="16"/>
      <c r="H43" s="15">
        <v>15000</v>
      </c>
      <c r="I43" s="4">
        <f t="shared" si="3"/>
        <v>499500</v>
      </c>
      <c r="J43" s="3"/>
      <c r="K43" s="3"/>
      <c r="L43" s="3"/>
      <c r="M43" s="8"/>
      <c r="U43" s="177"/>
    </row>
    <row r="44" spans="1:21" ht="15.75">
      <c r="A44" s="23">
        <v>35</v>
      </c>
      <c r="B44" s="4" t="s">
        <v>59</v>
      </c>
      <c r="C44" s="299">
        <v>4002215002020</v>
      </c>
      <c r="D44" s="4">
        <f t="shared" si="2"/>
        <v>4</v>
      </c>
      <c r="E44" s="16">
        <v>4</v>
      </c>
      <c r="F44" s="16"/>
      <c r="G44" s="16"/>
      <c r="H44" s="15">
        <v>15000</v>
      </c>
      <c r="I44" s="4">
        <f t="shared" si="3"/>
        <v>320000</v>
      </c>
      <c r="J44" s="3"/>
      <c r="K44" s="3"/>
      <c r="L44" s="3"/>
      <c r="M44" s="8"/>
      <c r="U44" s="177"/>
    </row>
    <row r="45" spans="1:21" ht="15.75">
      <c r="A45" s="23">
        <v>36</v>
      </c>
      <c r="B45" s="4" t="s">
        <v>63</v>
      </c>
      <c r="C45" s="299">
        <v>4002215002115</v>
      </c>
      <c r="D45" s="4">
        <f t="shared" si="2"/>
        <v>4</v>
      </c>
      <c r="E45" s="16">
        <v>3</v>
      </c>
      <c r="F45" s="16">
        <v>1</v>
      </c>
      <c r="G45" s="16"/>
      <c r="H45" s="15">
        <v>15000</v>
      </c>
      <c r="I45" s="4">
        <f t="shared" si="3"/>
        <v>339500</v>
      </c>
      <c r="J45" s="178"/>
      <c r="K45" s="178" t="s">
        <v>12</v>
      </c>
      <c r="L45" s="178" t="s">
        <v>13</v>
      </c>
      <c r="M45" s="179" t="s">
        <v>14</v>
      </c>
      <c r="N45" s="180"/>
      <c r="O45" s="172"/>
      <c r="P45" s="172"/>
      <c r="Q45" s="172"/>
      <c r="R45" s="172"/>
      <c r="S45" s="172"/>
      <c r="T45" s="172"/>
      <c r="U45" s="177"/>
    </row>
    <row r="46" spans="1:21" ht="15.75">
      <c r="A46" s="23">
        <v>37</v>
      </c>
      <c r="B46" s="16" t="s">
        <v>64</v>
      </c>
      <c r="C46" s="299">
        <v>4002215002109</v>
      </c>
      <c r="D46" s="16">
        <f t="shared" si="2"/>
        <v>6</v>
      </c>
      <c r="E46" s="16">
        <v>2</v>
      </c>
      <c r="F46" s="16">
        <v>3</v>
      </c>
      <c r="G46" s="16">
        <v>1</v>
      </c>
      <c r="H46" s="181">
        <v>15000</v>
      </c>
      <c r="I46" s="16">
        <f t="shared" si="3"/>
        <v>590500</v>
      </c>
      <c r="J46" s="182"/>
      <c r="K46" s="182"/>
      <c r="L46" s="182"/>
      <c r="M46" s="183"/>
      <c r="N46" s="184"/>
      <c r="O46" s="176"/>
      <c r="P46" s="176"/>
      <c r="Q46" s="176"/>
      <c r="R46" s="176"/>
      <c r="S46" s="176"/>
      <c r="T46" s="176"/>
      <c r="U46" s="177"/>
    </row>
    <row r="47" spans="1:21" ht="15.75">
      <c r="A47" s="23">
        <v>38</v>
      </c>
      <c r="B47" s="4" t="s">
        <v>65</v>
      </c>
      <c r="C47" s="294">
        <v>4002215003941</v>
      </c>
      <c r="D47" s="4">
        <f t="shared" si="2"/>
        <v>4</v>
      </c>
      <c r="E47" s="16">
        <v>3</v>
      </c>
      <c r="F47" s="16">
        <v>1</v>
      </c>
      <c r="G47" s="16"/>
      <c r="H47" s="15">
        <v>15000</v>
      </c>
      <c r="I47" s="4">
        <f t="shared" si="3"/>
        <v>339500</v>
      </c>
      <c r="J47" s="3"/>
      <c r="K47" s="3"/>
      <c r="L47" s="3"/>
      <c r="M47" s="8"/>
      <c r="U47" s="177"/>
    </row>
    <row r="48" spans="1:21" ht="15.75">
      <c r="A48" s="23">
        <v>39</v>
      </c>
      <c r="B48" s="4" t="s">
        <v>68</v>
      </c>
      <c r="C48" s="294">
        <v>4002215002071</v>
      </c>
      <c r="D48" s="4">
        <f t="shared" si="2"/>
        <v>7</v>
      </c>
      <c r="E48" s="16">
        <v>6</v>
      </c>
      <c r="F48" s="16">
        <v>1</v>
      </c>
      <c r="G48" s="16"/>
      <c r="H48" s="15">
        <v>15000</v>
      </c>
      <c r="I48" s="4">
        <f t="shared" si="3"/>
        <v>579500</v>
      </c>
      <c r="J48" s="3"/>
      <c r="K48" s="3"/>
      <c r="L48" s="3"/>
      <c r="M48" s="8"/>
      <c r="U48" s="177"/>
    </row>
    <row r="49" spans="1:21" ht="15.75">
      <c r="A49" s="23">
        <v>40</v>
      </c>
      <c r="B49" s="4" t="s">
        <v>66</v>
      </c>
      <c r="C49" s="294">
        <v>4002215002200</v>
      </c>
      <c r="D49" s="4">
        <f t="shared" si="2"/>
        <v>4</v>
      </c>
      <c r="E49" s="16">
        <v>4</v>
      </c>
      <c r="F49" s="16"/>
      <c r="G49" s="16"/>
      <c r="H49" s="15">
        <v>15000</v>
      </c>
      <c r="I49" s="4">
        <f t="shared" si="3"/>
        <v>320000</v>
      </c>
      <c r="J49" s="3"/>
      <c r="K49" s="3"/>
      <c r="L49" s="3"/>
      <c r="M49" s="8"/>
      <c r="U49" s="177"/>
    </row>
    <row r="50" spans="1:21" ht="15.75">
      <c r="A50" s="23">
        <v>41</v>
      </c>
      <c r="B50" s="4" t="s">
        <v>67</v>
      </c>
      <c r="C50" s="294">
        <v>4002215020911</v>
      </c>
      <c r="D50" s="4">
        <f t="shared" si="2"/>
        <v>5</v>
      </c>
      <c r="E50" s="16">
        <v>3</v>
      </c>
      <c r="F50" s="16">
        <v>2</v>
      </c>
      <c r="G50" s="16"/>
      <c r="H50" s="15">
        <v>15000</v>
      </c>
      <c r="I50" s="4">
        <f t="shared" si="3"/>
        <v>439000</v>
      </c>
      <c r="J50" s="3"/>
      <c r="K50" s="3"/>
      <c r="L50" s="3"/>
      <c r="M50" s="8"/>
      <c r="U50" s="177"/>
    </row>
    <row r="51" spans="1:21" ht="15.75">
      <c r="A51" s="23">
        <v>42</v>
      </c>
      <c r="B51" s="16" t="s">
        <v>69</v>
      </c>
      <c r="C51" s="294">
        <v>4002215002354</v>
      </c>
      <c r="D51" s="4">
        <f t="shared" si="2"/>
        <v>3</v>
      </c>
      <c r="E51" s="16">
        <v>3</v>
      </c>
      <c r="F51" s="16"/>
      <c r="G51" s="16"/>
      <c r="H51" s="15">
        <v>15000</v>
      </c>
      <c r="I51" s="4">
        <f t="shared" si="3"/>
        <v>240000</v>
      </c>
      <c r="J51" s="3"/>
      <c r="K51" s="3"/>
      <c r="L51" s="3"/>
      <c r="M51" s="8"/>
      <c r="U51" s="177"/>
    </row>
    <row r="52" spans="1:21" ht="15.75">
      <c r="A52" s="23">
        <v>43</v>
      </c>
      <c r="B52" s="4" t="s">
        <v>70</v>
      </c>
      <c r="C52" s="294">
        <v>4002215003118</v>
      </c>
      <c r="D52" s="4">
        <f t="shared" si="2"/>
        <v>4</v>
      </c>
      <c r="E52" s="16">
        <v>3</v>
      </c>
      <c r="F52" s="16">
        <v>1</v>
      </c>
      <c r="G52" s="16"/>
      <c r="H52" s="15">
        <v>15000</v>
      </c>
      <c r="I52" s="4">
        <f t="shared" si="3"/>
        <v>339500</v>
      </c>
      <c r="J52" s="3"/>
      <c r="K52" s="3" t="s">
        <v>12</v>
      </c>
      <c r="L52" s="3" t="s">
        <v>13</v>
      </c>
      <c r="M52" s="8" t="s">
        <v>14</v>
      </c>
      <c r="U52" s="177"/>
    </row>
    <row r="53" spans="1:21" ht="15.75">
      <c r="A53" s="23">
        <v>44</v>
      </c>
      <c r="B53" s="4" t="s">
        <v>71</v>
      </c>
      <c r="C53" s="294">
        <v>4002215002325</v>
      </c>
      <c r="D53" s="4">
        <f t="shared" si="2"/>
        <v>9</v>
      </c>
      <c r="E53" s="16">
        <v>6</v>
      </c>
      <c r="F53" s="16">
        <v>3</v>
      </c>
      <c r="G53" s="16"/>
      <c r="H53" s="15">
        <v>15000</v>
      </c>
      <c r="I53" s="4">
        <f t="shared" si="3"/>
        <v>778500</v>
      </c>
      <c r="J53" s="3"/>
      <c r="K53" s="3"/>
      <c r="L53" s="3"/>
      <c r="M53" s="8"/>
      <c r="U53" s="177"/>
    </row>
    <row r="54" spans="1:21" ht="15.75">
      <c r="A54" s="23">
        <v>45</v>
      </c>
      <c r="B54" s="4" t="s">
        <v>82</v>
      </c>
      <c r="C54" s="294">
        <v>4002215029531</v>
      </c>
      <c r="D54" s="4">
        <f t="shared" si="2"/>
        <v>9</v>
      </c>
      <c r="E54" s="16">
        <v>5</v>
      </c>
      <c r="F54" s="16">
        <v>3</v>
      </c>
      <c r="G54" s="16">
        <v>1</v>
      </c>
      <c r="H54" s="15">
        <v>15000</v>
      </c>
      <c r="I54" s="4">
        <f t="shared" si="3"/>
        <v>830500</v>
      </c>
      <c r="J54" s="3"/>
      <c r="K54" s="3"/>
      <c r="L54" s="3"/>
      <c r="M54" s="8"/>
      <c r="U54" s="177"/>
    </row>
    <row r="55" spans="1:21" ht="15.75">
      <c r="A55" s="23">
        <v>46</v>
      </c>
      <c r="B55" s="4" t="s">
        <v>83</v>
      </c>
      <c r="C55" s="294">
        <v>4002215006507</v>
      </c>
      <c r="D55" s="4">
        <f t="shared" si="2"/>
        <v>4</v>
      </c>
      <c r="E55" s="16">
        <v>3</v>
      </c>
      <c r="F55" s="16">
        <v>1</v>
      </c>
      <c r="G55" s="16"/>
      <c r="H55" s="15">
        <v>15000</v>
      </c>
      <c r="I55" s="4">
        <f>ROUND((E55+F55*1.3+G55*1.8)*65000+H55*D55,-2)</f>
        <v>339500</v>
      </c>
      <c r="J55" s="3"/>
      <c r="K55" s="3"/>
      <c r="L55" s="3"/>
      <c r="M55" s="8"/>
      <c r="U55" s="177"/>
    </row>
    <row r="56" spans="1:21" ht="15.75">
      <c r="A56" s="23">
        <v>47</v>
      </c>
      <c r="B56" s="4" t="s">
        <v>242</v>
      </c>
      <c r="C56" s="294">
        <v>4002215002036</v>
      </c>
      <c r="D56" s="4">
        <f t="shared" si="2"/>
        <v>1</v>
      </c>
      <c r="E56" s="16">
        <v>1</v>
      </c>
      <c r="F56" s="16"/>
      <c r="G56" s="16"/>
      <c r="H56" s="15">
        <v>15000</v>
      </c>
      <c r="I56" s="4">
        <f t="shared" si="3"/>
        <v>80000</v>
      </c>
      <c r="J56" s="3"/>
      <c r="K56" s="3"/>
      <c r="L56" s="3"/>
      <c r="M56" s="8"/>
      <c r="U56" s="177"/>
    </row>
    <row r="57" spans="1:21" ht="15.75">
      <c r="A57" s="23">
        <v>48</v>
      </c>
      <c r="B57" s="16" t="s">
        <v>78</v>
      </c>
      <c r="C57" s="294">
        <v>4002215001322</v>
      </c>
      <c r="D57" s="4">
        <f aca="true" t="shared" si="4" ref="D57:D62">E57+F57+G57</f>
        <v>6</v>
      </c>
      <c r="E57" s="16">
        <v>5</v>
      </c>
      <c r="F57" s="16">
        <v>1</v>
      </c>
      <c r="G57" s="16"/>
      <c r="H57" s="15">
        <v>15000</v>
      </c>
      <c r="I57" s="4">
        <f>ROUND((E57+F57*1.3+G57*1.8)*65000+H57*D57,-2)</f>
        <v>499500</v>
      </c>
      <c r="J57" s="3"/>
      <c r="K57" s="3"/>
      <c r="L57" s="3"/>
      <c r="M57" s="8"/>
      <c r="U57" s="177"/>
    </row>
    <row r="58" spans="1:21" ht="15.75">
      <c r="A58" s="23">
        <v>49</v>
      </c>
      <c r="B58" s="4" t="s">
        <v>74</v>
      </c>
      <c r="C58" s="294">
        <v>4002215001339</v>
      </c>
      <c r="D58" s="4">
        <f t="shared" si="4"/>
        <v>6</v>
      </c>
      <c r="E58" s="16">
        <v>4</v>
      </c>
      <c r="F58" s="16">
        <v>2</v>
      </c>
      <c r="G58" s="16"/>
      <c r="H58" s="15">
        <v>15000</v>
      </c>
      <c r="I58" s="4">
        <f>ROUND((E58+F58*1.3+G58*1.8)*65000+H58*D58,-2)</f>
        <v>519000</v>
      </c>
      <c r="J58" s="3"/>
      <c r="K58" s="3" t="s">
        <v>12</v>
      </c>
      <c r="L58" s="3" t="s">
        <v>13</v>
      </c>
      <c r="M58" s="8" t="s">
        <v>14</v>
      </c>
      <c r="U58" s="177"/>
    </row>
    <row r="59" spans="1:21" ht="15.75">
      <c r="A59" s="23">
        <v>50</v>
      </c>
      <c r="B59" s="4" t="s">
        <v>75</v>
      </c>
      <c r="C59" s="294">
        <v>4002215002144</v>
      </c>
      <c r="D59" s="4">
        <f t="shared" si="4"/>
        <v>6</v>
      </c>
      <c r="E59" s="16">
        <v>5</v>
      </c>
      <c r="F59" s="16">
        <v>1</v>
      </c>
      <c r="G59" s="16"/>
      <c r="H59" s="15">
        <v>15000</v>
      </c>
      <c r="I59" s="4">
        <f>ROUND((E59+F59*1.3+G59*1.8)*65000+H59*D59,-2)</f>
        <v>499500</v>
      </c>
      <c r="J59" s="3"/>
      <c r="K59" s="3"/>
      <c r="L59" s="3"/>
      <c r="M59" s="8"/>
      <c r="U59" s="177"/>
    </row>
    <row r="60" spans="1:21" ht="15.75">
      <c r="A60" s="23">
        <v>51</v>
      </c>
      <c r="B60" s="4" t="s">
        <v>76</v>
      </c>
      <c r="C60" s="294">
        <v>4002215001532</v>
      </c>
      <c r="D60" s="4">
        <f t="shared" si="4"/>
        <v>6</v>
      </c>
      <c r="E60" s="16">
        <v>4</v>
      </c>
      <c r="F60" s="16">
        <v>2</v>
      </c>
      <c r="G60" s="16"/>
      <c r="H60" s="15">
        <v>15000</v>
      </c>
      <c r="I60" s="4">
        <f>ROUND((E60+F60*1.3+G60*1.8)*65000+H60*D60,-2)</f>
        <v>519000</v>
      </c>
      <c r="J60" s="3"/>
      <c r="K60" s="3"/>
      <c r="L60" s="3"/>
      <c r="M60" s="8"/>
      <c r="U60" s="177"/>
    </row>
    <row r="61" spans="1:21" ht="15.75">
      <c r="A61" s="23">
        <v>52</v>
      </c>
      <c r="B61" s="4" t="s">
        <v>77</v>
      </c>
      <c r="C61" s="294">
        <v>4002215001896</v>
      </c>
      <c r="D61" s="4">
        <f t="shared" si="4"/>
        <v>6</v>
      </c>
      <c r="E61" s="16">
        <v>3</v>
      </c>
      <c r="F61" s="16">
        <v>2</v>
      </c>
      <c r="G61" s="16">
        <v>1</v>
      </c>
      <c r="H61" s="15">
        <v>15000</v>
      </c>
      <c r="I61" s="4">
        <f>ROUND((E61+F61*1.3+G61*1.8)*65000+H61*D61,-2)</f>
        <v>571000</v>
      </c>
      <c r="J61" s="3"/>
      <c r="K61" s="3"/>
      <c r="L61" s="3"/>
      <c r="M61" s="8"/>
      <c r="U61" s="177"/>
    </row>
    <row r="62" spans="1:21" ht="16.5">
      <c r="A62" s="23">
        <v>53</v>
      </c>
      <c r="B62" s="28" t="s">
        <v>91</v>
      </c>
      <c r="C62" s="118">
        <v>4002215001838</v>
      </c>
      <c r="D62" s="29">
        <f t="shared" si="4"/>
        <v>6</v>
      </c>
      <c r="E62" s="29">
        <v>4</v>
      </c>
      <c r="F62" s="29">
        <v>2</v>
      </c>
      <c r="G62" s="29"/>
      <c r="H62" s="30">
        <v>15000</v>
      </c>
      <c r="I62" s="29">
        <f>ROUND((E62*1.5+F62*1.3*1.5+G62*1.8*1.5)*65000+H62*D62,-2)</f>
        <v>733500</v>
      </c>
      <c r="J62" s="31"/>
      <c r="K62" s="3"/>
      <c r="L62" s="3"/>
      <c r="M62" s="8"/>
      <c r="U62" s="177"/>
    </row>
    <row r="63" spans="1:21" ht="16.5">
      <c r="A63" s="23">
        <v>54</v>
      </c>
      <c r="B63" s="28" t="s">
        <v>92</v>
      </c>
      <c r="C63" s="118">
        <v>4002215002319</v>
      </c>
      <c r="D63" s="29">
        <f aca="true" t="shared" si="5" ref="D63:D89">E63+F63+G63</f>
        <v>4</v>
      </c>
      <c r="E63" s="29">
        <v>3</v>
      </c>
      <c r="F63" s="29">
        <v>1</v>
      </c>
      <c r="G63" s="29"/>
      <c r="H63" s="30">
        <v>15000</v>
      </c>
      <c r="I63" s="29">
        <f aca="true" t="shared" si="6" ref="I63:I78">ROUND((E63*1.5+F63*1.3*1.5+G63*1.8*1.5)*65000+H63*D63,-2)</f>
        <v>479300</v>
      </c>
      <c r="J63" s="31"/>
      <c r="K63" s="3"/>
      <c r="L63" s="3"/>
      <c r="M63" s="8"/>
      <c r="U63" s="177"/>
    </row>
    <row r="64" spans="1:21" ht="16.5">
      <c r="A64" s="23">
        <v>55</v>
      </c>
      <c r="B64" s="28" t="s">
        <v>239</v>
      </c>
      <c r="C64" s="118">
        <v>4002215003840</v>
      </c>
      <c r="D64" s="29">
        <f t="shared" si="5"/>
        <v>4</v>
      </c>
      <c r="E64" s="29">
        <v>4</v>
      </c>
      <c r="F64" s="29"/>
      <c r="G64" s="29"/>
      <c r="H64" s="30">
        <v>15000</v>
      </c>
      <c r="I64" s="29">
        <f t="shared" si="6"/>
        <v>450000</v>
      </c>
      <c r="J64" s="31"/>
      <c r="K64" s="3"/>
      <c r="L64" s="3"/>
      <c r="M64" s="8"/>
      <c r="U64" s="177"/>
    </row>
    <row r="65" spans="1:21" ht="16.5">
      <c r="A65" s="23">
        <v>56</v>
      </c>
      <c r="B65" s="28" t="s">
        <v>94</v>
      </c>
      <c r="C65" s="118">
        <v>4002215001815</v>
      </c>
      <c r="D65" s="29">
        <f t="shared" si="5"/>
        <v>2</v>
      </c>
      <c r="E65" s="29"/>
      <c r="F65" s="29">
        <v>2</v>
      </c>
      <c r="G65" s="29"/>
      <c r="H65" s="30">
        <v>15000</v>
      </c>
      <c r="I65" s="29">
        <f t="shared" si="6"/>
        <v>283500</v>
      </c>
      <c r="J65" s="31"/>
      <c r="K65" s="3"/>
      <c r="L65" s="3"/>
      <c r="M65" s="8"/>
      <c r="U65" s="177"/>
    </row>
    <row r="66" spans="1:21" ht="16.5">
      <c r="A66" s="23">
        <v>57</v>
      </c>
      <c r="B66" s="28" t="s">
        <v>95</v>
      </c>
      <c r="C66" s="230">
        <v>4002215006513</v>
      </c>
      <c r="D66" s="29">
        <f t="shared" si="5"/>
        <v>3</v>
      </c>
      <c r="E66" s="29">
        <v>2</v>
      </c>
      <c r="F66" s="29">
        <v>0</v>
      </c>
      <c r="G66" s="29">
        <v>1</v>
      </c>
      <c r="H66" s="30">
        <v>15000</v>
      </c>
      <c r="I66" s="29">
        <f t="shared" si="6"/>
        <v>415500</v>
      </c>
      <c r="J66" s="31"/>
      <c r="K66" s="3"/>
      <c r="L66" s="3"/>
      <c r="M66" s="8"/>
      <c r="U66" s="177"/>
    </row>
    <row r="67" spans="1:21" ht="16.5">
      <c r="A67" s="23">
        <v>58</v>
      </c>
      <c r="B67" s="28" t="s">
        <v>96</v>
      </c>
      <c r="C67" s="118">
        <v>4002215028387</v>
      </c>
      <c r="D67" s="29">
        <f t="shared" si="5"/>
        <v>5</v>
      </c>
      <c r="E67" s="29">
        <v>4</v>
      </c>
      <c r="F67" s="29">
        <v>1</v>
      </c>
      <c r="G67" s="29"/>
      <c r="H67" s="30">
        <v>15000</v>
      </c>
      <c r="I67" s="29">
        <f t="shared" si="6"/>
        <v>591800</v>
      </c>
      <c r="J67" s="31"/>
      <c r="K67" s="3"/>
      <c r="L67" s="3"/>
      <c r="M67" s="8"/>
      <c r="U67" s="177"/>
    </row>
    <row r="68" spans="1:21" ht="16.5">
      <c r="A68" s="23">
        <v>59</v>
      </c>
      <c r="B68" s="28" t="s">
        <v>211</v>
      </c>
      <c r="C68" s="118">
        <v>4002215003833</v>
      </c>
      <c r="D68" s="29">
        <f t="shared" si="5"/>
        <v>6</v>
      </c>
      <c r="E68" s="29">
        <v>5</v>
      </c>
      <c r="F68" s="29">
        <v>1</v>
      </c>
      <c r="G68" s="29"/>
      <c r="H68" s="30">
        <v>15000</v>
      </c>
      <c r="I68" s="29">
        <f t="shared" si="6"/>
        <v>704300</v>
      </c>
      <c r="J68" s="31"/>
      <c r="K68" s="3"/>
      <c r="L68" s="3"/>
      <c r="M68" s="8"/>
      <c r="U68" s="177"/>
    </row>
    <row r="69" spans="1:21" ht="16.5">
      <c r="A69" s="23">
        <v>60</v>
      </c>
      <c r="B69" s="28" t="s">
        <v>97</v>
      </c>
      <c r="C69" s="118">
        <v>4002215022193</v>
      </c>
      <c r="D69" s="29">
        <f t="shared" si="5"/>
        <v>2</v>
      </c>
      <c r="E69" s="29">
        <v>1</v>
      </c>
      <c r="F69" s="29">
        <v>1</v>
      </c>
      <c r="G69" s="29"/>
      <c r="H69" s="30">
        <v>15000</v>
      </c>
      <c r="I69" s="29">
        <f t="shared" si="6"/>
        <v>254300</v>
      </c>
      <c r="J69" s="31"/>
      <c r="K69" s="3"/>
      <c r="L69" s="3"/>
      <c r="M69" s="8"/>
      <c r="U69" s="177"/>
    </row>
    <row r="70" spans="1:21" ht="16.5">
      <c r="A70" s="23">
        <v>61</v>
      </c>
      <c r="B70" s="28" t="s">
        <v>98</v>
      </c>
      <c r="C70" s="118">
        <v>4002215011520</v>
      </c>
      <c r="D70" s="29">
        <f t="shared" si="5"/>
        <v>6</v>
      </c>
      <c r="E70" s="29">
        <v>3</v>
      </c>
      <c r="F70" s="29">
        <v>3</v>
      </c>
      <c r="G70" s="29"/>
      <c r="H70" s="30">
        <v>15000</v>
      </c>
      <c r="I70" s="29">
        <f t="shared" si="6"/>
        <v>762800</v>
      </c>
      <c r="J70" s="31"/>
      <c r="K70" s="3"/>
      <c r="L70" s="3"/>
      <c r="M70" s="8"/>
      <c r="U70" s="177"/>
    </row>
    <row r="71" spans="1:21" ht="16.5">
      <c r="A71" s="23">
        <v>62</v>
      </c>
      <c r="B71" s="28" t="s">
        <v>99</v>
      </c>
      <c r="C71" s="118">
        <v>4002215003630</v>
      </c>
      <c r="D71" s="29">
        <f t="shared" si="5"/>
        <v>5</v>
      </c>
      <c r="E71" s="29">
        <v>4</v>
      </c>
      <c r="F71" s="29">
        <v>1</v>
      </c>
      <c r="G71" s="29"/>
      <c r="H71" s="30">
        <v>15000</v>
      </c>
      <c r="I71" s="29">
        <f t="shared" si="6"/>
        <v>591800</v>
      </c>
      <c r="J71" s="31"/>
      <c r="K71" s="3"/>
      <c r="L71" s="3"/>
      <c r="M71" s="8"/>
      <c r="U71" s="177"/>
    </row>
    <row r="72" spans="1:21" ht="16.5">
      <c r="A72" s="23">
        <v>63</v>
      </c>
      <c r="B72" s="28" t="s">
        <v>100</v>
      </c>
      <c r="C72" s="118">
        <v>4002215002910</v>
      </c>
      <c r="D72" s="29">
        <f t="shared" si="5"/>
        <v>1</v>
      </c>
      <c r="E72" s="29">
        <v>1</v>
      </c>
      <c r="F72" s="29"/>
      <c r="G72" s="29"/>
      <c r="H72" s="30">
        <v>15000</v>
      </c>
      <c r="I72" s="29">
        <f t="shared" si="6"/>
        <v>112500</v>
      </c>
      <c r="J72" s="31"/>
      <c r="K72" s="3"/>
      <c r="L72" s="3"/>
      <c r="M72" s="8"/>
      <c r="U72" s="177"/>
    </row>
    <row r="73" spans="1:21" ht="16.5">
      <c r="A73" s="23">
        <v>64</v>
      </c>
      <c r="B73" s="28" t="s">
        <v>102</v>
      </c>
      <c r="C73" s="118">
        <v>4002215001821</v>
      </c>
      <c r="D73" s="29">
        <f t="shared" si="5"/>
        <v>5</v>
      </c>
      <c r="E73" s="32">
        <v>4</v>
      </c>
      <c r="F73" s="32">
        <v>1</v>
      </c>
      <c r="G73" s="32"/>
      <c r="H73" s="30">
        <v>15000</v>
      </c>
      <c r="I73" s="29">
        <f>ROUND((E73*1.5+F73*1.3*1.5+G73*1.8*1.5)*65000+H73*D73,-2)</f>
        <v>591800</v>
      </c>
      <c r="J73" s="31"/>
      <c r="K73" s="3"/>
      <c r="L73" s="3"/>
      <c r="M73" s="8"/>
      <c r="U73" s="177"/>
    </row>
    <row r="74" spans="1:21" ht="16.5">
      <c r="A74" s="23">
        <v>65</v>
      </c>
      <c r="B74" s="28" t="s">
        <v>89</v>
      </c>
      <c r="C74" s="118">
        <v>4002215022214</v>
      </c>
      <c r="D74" s="29">
        <f t="shared" si="5"/>
        <v>1</v>
      </c>
      <c r="E74" s="32"/>
      <c r="F74" s="32">
        <v>1</v>
      </c>
      <c r="G74" s="32"/>
      <c r="H74" s="30">
        <v>15000</v>
      </c>
      <c r="I74" s="29">
        <f>ROUND((E74*1.5+F74*1.3*1.5+G74*1.8*1.5)*65000+H74*D74,-2)</f>
        <v>141800</v>
      </c>
      <c r="J74" s="31"/>
      <c r="K74" s="3"/>
      <c r="L74" s="3"/>
      <c r="M74" s="8"/>
      <c r="U74" s="177"/>
    </row>
    <row r="75" spans="1:21" ht="16.5">
      <c r="A75" s="23">
        <v>66</v>
      </c>
      <c r="B75" s="28" t="s">
        <v>244</v>
      </c>
      <c r="C75" s="118">
        <v>4002215001981</v>
      </c>
      <c r="D75" s="29">
        <f t="shared" si="5"/>
        <v>1</v>
      </c>
      <c r="E75" s="32">
        <v>1</v>
      </c>
      <c r="F75" s="32"/>
      <c r="G75" s="32"/>
      <c r="H75" s="30">
        <v>15000</v>
      </c>
      <c r="I75" s="29">
        <f>ROUND((E75*1.5+F75*1.3*1.5+G75*1.8*1.5)*65000+H75*D75,-2)</f>
        <v>112500</v>
      </c>
      <c r="J75" s="31"/>
      <c r="K75" s="3"/>
      <c r="L75" s="3"/>
      <c r="M75" s="8"/>
      <c r="U75" s="177"/>
    </row>
    <row r="76" spans="1:21" ht="16.5">
      <c r="A76" s="23">
        <v>67</v>
      </c>
      <c r="B76" s="28" t="s">
        <v>245</v>
      </c>
      <c r="C76" s="118">
        <v>4002215001923</v>
      </c>
      <c r="D76" s="29">
        <f t="shared" si="5"/>
        <v>1</v>
      </c>
      <c r="E76" s="32">
        <v>1</v>
      </c>
      <c r="F76" s="32"/>
      <c r="G76" s="32"/>
      <c r="H76" s="30">
        <v>15000</v>
      </c>
      <c r="I76" s="29">
        <f>ROUND((E76*1.5+F76*1.3*1.5+G76*1.8*1.5)*65000+H76*D76,-2)</f>
        <v>112500</v>
      </c>
      <c r="J76" s="31"/>
      <c r="K76" s="3"/>
      <c r="L76" s="3"/>
      <c r="M76" s="8"/>
      <c r="U76" s="177"/>
    </row>
    <row r="77" spans="1:21" ht="16.5">
      <c r="A77" s="23">
        <v>68</v>
      </c>
      <c r="B77" s="28" t="s">
        <v>73</v>
      </c>
      <c r="C77" s="118">
        <v>4002215002007</v>
      </c>
      <c r="D77" s="29">
        <f t="shared" si="5"/>
        <v>1</v>
      </c>
      <c r="E77" s="32"/>
      <c r="F77" s="32">
        <v>1</v>
      </c>
      <c r="G77" s="32"/>
      <c r="H77" s="30">
        <v>15000</v>
      </c>
      <c r="I77" s="29">
        <f>ROUND((E77*1.5+F77*1.3*1.5+G77*1.8*1.5)*65000+H77*D77,-2)</f>
        <v>141800</v>
      </c>
      <c r="J77" s="31"/>
      <c r="K77" s="3"/>
      <c r="L77" s="3"/>
      <c r="M77" s="8"/>
      <c r="U77" s="177"/>
    </row>
    <row r="78" spans="1:21" ht="16.5">
      <c r="A78" s="23">
        <v>69</v>
      </c>
      <c r="B78" s="28" t="s">
        <v>103</v>
      </c>
      <c r="C78" s="118">
        <v>4002215002383</v>
      </c>
      <c r="D78" s="29">
        <f t="shared" si="5"/>
        <v>7</v>
      </c>
      <c r="E78" s="32">
        <v>5</v>
      </c>
      <c r="F78" s="32">
        <v>1</v>
      </c>
      <c r="G78" s="32">
        <v>1</v>
      </c>
      <c r="H78" s="30">
        <v>15000</v>
      </c>
      <c r="I78" s="29">
        <f t="shared" si="6"/>
        <v>894800</v>
      </c>
      <c r="J78" s="31"/>
      <c r="K78" s="3"/>
      <c r="L78" s="3"/>
      <c r="M78" s="8"/>
      <c r="U78" s="177"/>
    </row>
    <row r="79" spans="1:21" ht="16.5">
      <c r="A79" s="23">
        <v>70</v>
      </c>
      <c r="B79" s="45" t="s">
        <v>112</v>
      </c>
      <c r="C79" s="118">
        <v>4002215003199</v>
      </c>
      <c r="D79" s="46">
        <f t="shared" si="5"/>
        <v>7</v>
      </c>
      <c r="E79" s="47">
        <v>5</v>
      </c>
      <c r="F79" s="47">
        <v>2</v>
      </c>
      <c r="G79" s="47"/>
      <c r="H79" s="48">
        <v>15000</v>
      </c>
      <c r="I79" s="29">
        <f aca="true" t="shared" si="7" ref="I79:I89">ROUND(E79*25000+F79*25000*1.3+G79*25000*1.8+H79*D79,-2)</f>
        <v>295000</v>
      </c>
      <c r="J79" s="3"/>
      <c r="K79" s="3"/>
      <c r="L79" s="3"/>
      <c r="M79" s="8"/>
      <c r="U79" s="177"/>
    </row>
    <row r="80" spans="1:21" ht="16.5">
      <c r="A80" s="23">
        <v>71</v>
      </c>
      <c r="B80" s="45" t="s">
        <v>113</v>
      </c>
      <c r="C80" s="118">
        <v>4002215003210</v>
      </c>
      <c r="D80" s="46">
        <f t="shared" si="5"/>
        <v>7</v>
      </c>
      <c r="E80" s="51">
        <v>5</v>
      </c>
      <c r="F80" s="51">
        <v>2</v>
      </c>
      <c r="G80" s="51"/>
      <c r="H80" s="48">
        <v>15000</v>
      </c>
      <c r="I80" s="29">
        <f t="shared" si="7"/>
        <v>295000</v>
      </c>
      <c r="J80" s="3"/>
      <c r="K80" s="3"/>
      <c r="L80" s="3"/>
      <c r="M80" s="8"/>
      <c r="U80" s="177"/>
    </row>
    <row r="81" spans="1:21" ht="16.5">
      <c r="A81" s="23">
        <v>72</v>
      </c>
      <c r="B81" s="45" t="s">
        <v>114</v>
      </c>
      <c r="C81" s="118">
        <v>4002215003249</v>
      </c>
      <c r="D81" s="46">
        <f t="shared" si="5"/>
        <v>1</v>
      </c>
      <c r="E81" s="51"/>
      <c r="F81" s="51"/>
      <c r="G81" s="51">
        <v>1</v>
      </c>
      <c r="H81" s="48">
        <v>15000</v>
      </c>
      <c r="I81" s="29">
        <f t="shared" si="7"/>
        <v>60000</v>
      </c>
      <c r="J81" s="3"/>
      <c r="K81" s="3"/>
      <c r="L81" s="3"/>
      <c r="M81" s="8"/>
      <c r="U81" s="177"/>
    </row>
    <row r="82" spans="1:21" ht="16.5">
      <c r="A82" s="23">
        <v>73</v>
      </c>
      <c r="B82" s="45" t="s">
        <v>115</v>
      </c>
      <c r="C82" s="118">
        <v>4002215028341</v>
      </c>
      <c r="D82" s="46">
        <f t="shared" si="5"/>
        <v>8</v>
      </c>
      <c r="E82" s="51">
        <v>7</v>
      </c>
      <c r="F82" s="51">
        <v>1</v>
      </c>
      <c r="G82" s="51"/>
      <c r="H82" s="48">
        <v>15000</v>
      </c>
      <c r="I82" s="29">
        <f t="shared" si="7"/>
        <v>327500</v>
      </c>
      <c r="J82" s="3"/>
      <c r="K82" s="3"/>
      <c r="L82" s="3"/>
      <c r="M82" s="8"/>
      <c r="U82" s="177"/>
    </row>
    <row r="83" spans="1:21" ht="16.5">
      <c r="A83" s="23">
        <v>74</v>
      </c>
      <c r="B83" s="45" t="s">
        <v>229</v>
      </c>
      <c r="C83" s="118">
        <v>4002215003261</v>
      </c>
      <c r="D83" s="46">
        <f t="shared" si="5"/>
        <v>7</v>
      </c>
      <c r="E83" s="51">
        <v>4</v>
      </c>
      <c r="F83" s="51">
        <v>3</v>
      </c>
      <c r="G83" s="51"/>
      <c r="H83" s="48">
        <v>15000</v>
      </c>
      <c r="I83" s="29">
        <f t="shared" si="7"/>
        <v>302500</v>
      </c>
      <c r="J83" s="3"/>
      <c r="K83" s="3"/>
      <c r="L83" s="3"/>
      <c r="M83" s="8"/>
      <c r="U83" s="177"/>
    </row>
    <row r="84" spans="1:21" ht="16.5">
      <c r="A84" s="23">
        <v>75</v>
      </c>
      <c r="B84" s="45" t="s">
        <v>118</v>
      </c>
      <c r="C84" s="118">
        <v>4002215002739</v>
      </c>
      <c r="D84" s="46">
        <f t="shared" si="5"/>
        <v>5</v>
      </c>
      <c r="E84" s="47">
        <v>3</v>
      </c>
      <c r="F84" s="47">
        <v>2</v>
      </c>
      <c r="G84" s="47"/>
      <c r="H84" s="48">
        <v>15000</v>
      </c>
      <c r="I84" s="29">
        <f t="shared" si="7"/>
        <v>215000</v>
      </c>
      <c r="J84" s="3"/>
      <c r="K84" s="3"/>
      <c r="L84" s="3"/>
      <c r="M84" s="8"/>
      <c r="U84" s="177"/>
    </row>
    <row r="85" spans="1:21" ht="16.5">
      <c r="A85" s="23">
        <v>76</v>
      </c>
      <c r="B85" s="45" t="s">
        <v>120</v>
      </c>
      <c r="C85" s="118">
        <v>4002215002774</v>
      </c>
      <c r="D85" s="46">
        <f t="shared" si="5"/>
        <v>6</v>
      </c>
      <c r="E85" s="51">
        <v>5</v>
      </c>
      <c r="F85" s="51">
        <v>1</v>
      </c>
      <c r="G85" s="51"/>
      <c r="H85" s="48">
        <v>15000</v>
      </c>
      <c r="I85" s="29">
        <f t="shared" si="7"/>
        <v>247500</v>
      </c>
      <c r="J85" s="3"/>
      <c r="K85" s="3"/>
      <c r="L85" s="3"/>
      <c r="M85" s="8"/>
      <c r="U85" s="177"/>
    </row>
    <row r="86" spans="1:21" ht="16.5">
      <c r="A86" s="23">
        <v>77</v>
      </c>
      <c r="B86" s="45" t="s">
        <v>121</v>
      </c>
      <c r="C86" s="118">
        <v>4002215002751</v>
      </c>
      <c r="D86" s="46">
        <f t="shared" si="5"/>
        <v>6</v>
      </c>
      <c r="E86" s="51">
        <v>5</v>
      </c>
      <c r="F86" s="51">
        <v>1</v>
      </c>
      <c r="G86" s="51"/>
      <c r="H86" s="48">
        <v>15000</v>
      </c>
      <c r="I86" s="29">
        <f t="shared" si="7"/>
        <v>247500</v>
      </c>
      <c r="J86" s="3"/>
      <c r="K86" s="3"/>
      <c r="L86" s="3"/>
      <c r="M86" s="8"/>
      <c r="U86" s="177"/>
    </row>
    <row r="87" spans="1:21" ht="16.5">
      <c r="A87" s="23">
        <v>78</v>
      </c>
      <c r="B87" s="45" t="s">
        <v>122</v>
      </c>
      <c r="C87" s="118">
        <v>4002215011536</v>
      </c>
      <c r="D87" s="46">
        <f t="shared" si="5"/>
        <v>3</v>
      </c>
      <c r="E87" s="51">
        <v>2</v>
      </c>
      <c r="F87" s="51">
        <v>1</v>
      </c>
      <c r="G87" s="51"/>
      <c r="H87" s="48">
        <v>15000</v>
      </c>
      <c r="I87" s="29">
        <f t="shared" si="7"/>
        <v>127500</v>
      </c>
      <c r="J87" s="3"/>
      <c r="K87" s="3"/>
      <c r="L87" s="3"/>
      <c r="M87" s="8"/>
      <c r="U87" s="177"/>
    </row>
    <row r="88" spans="1:21" ht="16.5">
      <c r="A88" s="23">
        <v>79</v>
      </c>
      <c r="B88" s="52" t="s">
        <v>123</v>
      </c>
      <c r="C88" s="118">
        <v>4002215028335</v>
      </c>
      <c r="D88" s="46">
        <f t="shared" si="5"/>
        <v>6</v>
      </c>
      <c r="E88" s="54">
        <v>3</v>
      </c>
      <c r="F88" s="54">
        <v>2</v>
      </c>
      <c r="G88" s="54">
        <v>1</v>
      </c>
      <c r="H88" s="48">
        <v>15000</v>
      </c>
      <c r="I88" s="29">
        <f t="shared" si="7"/>
        <v>275000</v>
      </c>
      <c r="J88" s="3"/>
      <c r="K88" s="3"/>
      <c r="L88" s="3"/>
      <c r="M88" s="8"/>
      <c r="U88" s="177"/>
    </row>
    <row r="89" spans="1:21" ht="16.5">
      <c r="A89" s="23">
        <v>80</v>
      </c>
      <c r="B89" s="55" t="s">
        <v>124</v>
      </c>
      <c r="C89" s="118">
        <v>4002215028262</v>
      </c>
      <c r="D89" s="56">
        <f t="shared" si="5"/>
        <v>4</v>
      </c>
      <c r="E89" s="51">
        <v>3</v>
      </c>
      <c r="F89" s="51">
        <v>1</v>
      </c>
      <c r="G89" s="51"/>
      <c r="H89" s="48">
        <v>15000</v>
      </c>
      <c r="I89" s="29">
        <f t="shared" si="7"/>
        <v>167500</v>
      </c>
      <c r="J89" s="178"/>
      <c r="K89" s="178"/>
      <c r="L89" s="178"/>
      <c r="M89" s="179"/>
      <c r="N89" s="180"/>
      <c r="O89" s="172"/>
      <c r="P89" s="172"/>
      <c r="Q89" s="172"/>
      <c r="R89" s="172"/>
      <c r="S89" s="172"/>
      <c r="T89" s="172"/>
      <c r="U89" s="177"/>
    </row>
    <row r="90" spans="1:21" ht="16.5">
      <c r="A90" s="23">
        <v>81</v>
      </c>
      <c r="B90" s="55" t="s">
        <v>125</v>
      </c>
      <c r="C90" s="333">
        <v>4002215003509</v>
      </c>
      <c r="D90" s="56">
        <f aca="true" t="shared" si="8" ref="D90:D115">E90+F90+G90</f>
        <v>6</v>
      </c>
      <c r="E90" s="51">
        <v>3</v>
      </c>
      <c r="F90" s="51">
        <v>2</v>
      </c>
      <c r="G90" s="51">
        <v>1</v>
      </c>
      <c r="H90" s="65">
        <v>15000</v>
      </c>
      <c r="I90" s="32">
        <f aca="true" t="shared" si="9" ref="I90:I121">ROUND(E90*25000+F90*25000*1.3+G90*25000*1.8+H90*D90,-2)</f>
        <v>275000</v>
      </c>
      <c r="J90" s="182"/>
      <c r="K90" s="182"/>
      <c r="L90" s="182"/>
      <c r="M90" s="183"/>
      <c r="N90" s="184"/>
      <c r="O90" s="176"/>
      <c r="P90" s="176"/>
      <c r="Q90" s="176"/>
      <c r="R90" s="176"/>
      <c r="S90" s="176"/>
      <c r="T90" s="176"/>
      <c r="U90" s="177"/>
    </row>
    <row r="91" spans="1:21" ht="16.5">
      <c r="A91" s="23">
        <v>82</v>
      </c>
      <c r="B91" s="45" t="s">
        <v>126</v>
      </c>
      <c r="C91" s="118">
        <v>4002215003550</v>
      </c>
      <c r="D91" s="46">
        <f t="shared" si="8"/>
        <v>6</v>
      </c>
      <c r="E91" s="51">
        <v>5</v>
      </c>
      <c r="F91" s="51">
        <v>1</v>
      </c>
      <c r="G91" s="51"/>
      <c r="H91" s="48">
        <v>15000</v>
      </c>
      <c r="I91" s="29">
        <f t="shared" si="9"/>
        <v>247500</v>
      </c>
      <c r="J91" s="3"/>
      <c r="K91" s="3"/>
      <c r="L91" s="3"/>
      <c r="M91" s="8"/>
      <c r="U91" s="177"/>
    </row>
    <row r="92" spans="1:21" ht="16.5">
      <c r="A92" s="23">
        <v>83</v>
      </c>
      <c r="B92" s="45" t="s">
        <v>127</v>
      </c>
      <c r="C92" s="118">
        <v>4002215003544</v>
      </c>
      <c r="D92" s="46">
        <f t="shared" si="8"/>
        <v>6</v>
      </c>
      <c r="E92" s="51">
        <v>5</v>
      </c>
      <c r="F92" s="51">
        <v>1</v>
      </c>
      <c r="G92" s="51"/>
      <c r="H92" s="48">
        <v>15000</v>
      </c>
      <c r="I92" s="29">
        <f t="shared" si="9"/>
        <v>247500</v>
      </c>
      <c r="J92" s="3"/>
      <c r="K92" s="3"/>
      <c r="L92" s="3"/>
      <c r="M92" s="8"/>
      <c r="U92" s="177"/>
    </row>
    <row r="93" spans="1:21" ht="16.5">
      <c r="A93" s="23">
        <v>84</v>
      </c>
      <c r="B93" s="45" t="s">
        <v>128</v>
      </c>
      <c r="C93" s="118">
        <v>4002215003567</v>
      </c>
      <c r="D93" s="46">
        <f t="shared" si="8"/>
        <v>6</v>
      </c>
      <c r="E93" s="51">
        <v>4</v>
      </c>
      <c r="F93" s="51">
        <v>2</v>
      </c>
      <c r="G93" s="51"/>
      <c r="H93" s="48">
        <v>15000</v>
      </c>
      <c r="I93" s="29">
        <f t="shared" si="9"/>
        <v>255000</v>
      </c>
      <c r="J93" s="3"/>
      <c r="K93" s="3"/>
      <c r="L93" s="3"/>
      <c r="M93" s="8"/>
      <c r="U93" s="177"/>
    </row>
    <row r="94" spans="1:21" ht="16.5">
      <c r="A94" s="23">
        <v>85</v>
      </c>
      <c r="B94" s="45" t="s">
        <v>129</v>
      </c>
      <c r="C94" s="118">
        <v>4002215003515</v>
      </c>
      <c r="D94" s="46">
        <f t="shared" si="8"/>
        <v>6</v>
      </c>
      <c r="E94" s="51">
        <v>4</v>
      </c>
      <c r="F94" s="51">
        <v>2</v>
      </c>
      <c r="G94" s="51"/>
      <c r="H94" s="48">
        <v>15000</v>
      </c>
      <c r="I94" s="29">
        <f t="shared" si="9"/>
        <v>255000</v>
      </c>
      <c r="J94" s="3"/>
      <c r="K94" s="3"/>
      <c r="L94" s="3"/>
      <c r="M94" s="8"/>
      <c r="U94" s="177"/>
    </row>
    <row r="95" spans="1:21" ht="16.5">
      <c r="A95" s="23">
        <v>86</v>
      </c>
      <c r="B95" s="45" t="s">
        <v>130</v>
      </c>
      <c r="C95" s="118">
        <v>4002215003363</v>
      </c>
      <c r="D95" s="46">
        <f t="shared" si="8"/>
        <v>6</v>
      </c>
      <c r="E95" s="47">
        <v>4</v>
      </c>
      <c r="F95" s="47">
        <v>2</v>
      </c>
      <c r="G95" s="47"/>
      <c r="H95" s="48">
        <v>15000</v>
      </c>
      <c r="I95" s="29">
        <f t="shared" si="9"/>
        <v>255000</v>
      </c>
      <c r="J95" s="3"/>
      <c r="K95" s="3"/>
      <c r="L95" s="3"/>
      <c r="M95" s="8"/>
      <c r="U95" s="177"/>
    </row>
    <row r="96" spans="1:21" ht="16.5">
      <c r="A96" s="23">
        <v>87</v>
      </c>
      <c r="B96" s="45" t="s">
        <v>131</v>
      </c>
      <c r="C96" s="118">
        <v>4002215003284</v>
      </c>
      <c r="D96" s="46">
        <f t="shared" si="8"/>
        <v>6</v>
      </c>
      <c r="E96" s="51">
        <v>4</v>
      </c>
      <c r="F96" s="51">
        <v>2</v>
      </c>
      <c r="G96" s="51"/>
      <c r="H96" s="48">
        <v>15000</v>
      </c>
      <c r="I96" s="29">
        <f t="shared" si="9"/>
        <v>255000</v>
      </c>
      <c r="J96" s="3"/>
      <c r="K96" s="3"/>
      <c r="L96" s="3"/>
      <c r="M96" s="8"/>
      <c r="U96" s="177"/>
    </row>
    <row r="97" spans="1:21" ht="16.5">
      <c r="A97" s="23">
        <v>88</v>
      </c>
      <c r="B97" s="45" t="s">
        <v>132</v>
      </c>
      <c r="C97" s="118">
        <v>4002215003305</v>
      </c>
      <c r="D97" s="46">
        <f t="shared" si="8"/>
        <v>6</v>
      </c>
      <c r="E97" s="51">
        <v>5</v>
      </c>
      <c r="F97" s="51">
        <v>1</v>
      </c>
      <c r="G97" s="51"/>
      <c r="H97" s="48">
        <v>15000</v>
      </c>
      <c r="I97" s="29">
        <f t="shared" si="9"/>
        <v>247500</v>
      </c>
      <c r="J97" s="3"/>
      <c r="K97" s="3"/>
      <c r="L97" s="3"/>
      <c r="M97" s="8"/>
      <c r="U97" s="177"/>
    </row>
    <row r="98" spans="1:21" ht="16.5">
      <c r="A98" s="23">
        <v>89</v>
      </c>
      <c r="B98" s="45" t="s">
        <v>133</v>
      </c>
      <c r="C98" s="118">
        <v>4002215003311</v>
      </c>
      <c r="D98" s="46">
        <f t="shared" si="8"/>
        <v>6</v>
      </c>
      <c r="E98" s="51">
        <v>3</v>
      </c>
      <c r="F98" s="51">
        <v>2</v>
      </c>
      <c r="G98" s="51">
        <v>1</v>
      </c>
      <c r="H98" s="48">
        <v>15000</v>
      </c>
      <c r="I98" s="29">
        <f t="shared" si="9"/>
        <v>275000</v>
      </c>
      <c r="J98" s="3"/>
      <c r="K98" s="3"/>
      <c r="L98" s="3"/>
      <c r="M98" s="8"/>
      <c r="U98" s="177"/>
    </row>
    <row r="99" spans="1:21" ht="16.5">
      <c r="A99" s="23">
        <v>90</v>
      </c>
      <c r="B99" s="45" t="s">
        <v>134</v>
      </c>
      <c r="C99" s="118">
        <v>4002215020905</v>
      </c>
      <c r="D99" s="46">
        <f t="shared" si="8"/>
        <v>6</v>
      </c>
      <c r="E99" s="51">
        <v>5</v>
      </c>
      <c r="F99" s="51">
        <v>1</v>
      </c>
      <c r="G99" s="51"/>
      <c r="H99" s="48">
        <v>15000</v>
      </c>
      <c r="I99" s="29">
        <f t="shared" si="9"/>
        <v>247500</v>
      </c>
      <c r="J99" s="3"/>
      <c r="K99" s="3"/>
      <c r="L99" s="3"/>
      <c r="M99" s="8"/>
      <c r="U99" s="177"/>
    </row>
    <row r="100" spans="1:21" ht="16.5">
      <c r="A100" s="23">
        <v>91</v>
      </c>
      <c r="B100" s="45" t="s">
        <v>135</v>
      </c>
      <c r="C100" s="118">
        <v>4002215003442</v>
      </c>
      <c r="D100" s="46">
        <f t="shared" si="8"/>
        <v>7</v>
      </c>
      <c r="E100" s="47">
        <v>5</v>
      </c>
      <c r="F100" s="47">
        <v>2</v>
      </c>
      <c r="G100" s="47"/>
      <c r="H100" s="48">
        <v>15000</v>
      </c>
      <c r="I100" s="29">
        <f t="shared" si="9"/>
        <v>295000</v>
      </c>
      <c r="J100" s="3"/>
      <c r="K100" s="3"/>
      <c r="L100" s="3"/>
      <c r="M100" s="8"/>
      <c r="U100" s="177"/>
    </row>
    <row r="101" spans="1:21" ht="16.5">
      <c r="A101" s="23">
        <v>92</v>
      </c>
      <c r="B101" s="45" t="s">
        <v>136</v>
      </c>
      <c r="C101" s="118">
        <v>4002215003459</v>
      </c>
      <c r="D101" s="46">
        <f t="shared" si="8"/>
        <v>6</v>
      </c>
      <c r="E101" s="51">
        <v>3</v>
      </c>
      <c r="F101" s="51">
        <v>2</v>
      </c>
      <c r="G101" s="51">
        <v>1</v>
      </c>
      <c r="H101" s="48">
        <v>15000</v>
      </c>
      <c r="I101" s="29">
        <f t="shared" si="9"/>
        <v>275000</v>
      </c>
      <c r="J101" s="3"/>
      <c r="K101" s="3"/>
      <c r="L101" s="3"/>
      <c r="M101" s="8"/>
      <c r="U101" s="177"/>
    </row>
    <row r="102" spans="1:21" ht="16.5">
      <c r="A102" s="23">
        <v>93</v>
      </c>
      <c r="B102" s="45" t="s">
        <v>137</v>
      </c>
      <c r="C102" s="118">
        <v>4002215003465</v>
      </c>
      <c r="D102" s="46">
        <f t="shared" si="8"/>
        <v>6</v>
      </c>
      <c r="E102" s="51">
        <v>5</v>
      </c>
      <c r="F102" s="51">
        <v>1</v>
      </c>
      <c r="G102" s="51"/>
      <c r="H102" s="48">
        <v>15000</v>
      </c>
      <c r="I102" s="29">
        <f t="shared" si="9"/>
        <v>247500</v>
      </c>
      <c r="J102" s="3"/>
      <c r="K102" s="3"/>
      <c r="L102" s="3"/>
      <c r="M102" s="8"/>
      <c r="U102" s="177"/>
    </row>
    <row r="103" spans="1:21" ht="16.5">
      <c r="A103" s="23">
        <v>94</v>
      </c>
      <c r="B103" s="45" t="s">
        <v>138</v>
      </c>
      <c r="C103" s="118">
        <v>4002215003471</v>
      </c>
      <c r="D103" s="46">
        <f t="shared" si="8"/>
        <v>5</v>
      </c>
      <c r="E103" s="51">
        <v>3</v>
      </c>
      <c r="F103" s="51">
        <v>2</v>
      </c>
      <c r="G103" s="51"/>
      <c r="H103" s="48">
        <v>15000</v>
      </c>
      <c r="I103" s="29">
        <f t="shared" si="9"/>
        <v>215000</v>
      </c>
      <c r="J103" s="3"/>
      <c r="K103" s="3"/>
      <c r="L103" s="3"/>
      <c r="M103" s="8"/>
      <c r="U103" s="177"/>
    </row>
    <row r="104" spans="1:21" ht="16.5">
      <c r="A104" s="23">
        <v>95</v>
      </c>
      <c r="B104" s="45" t="s">
        <v>139</v>
      </c>
      <c r="C104" s="118">
        <v>4002215003488</v>
      </c>
      <c r="D104" s="46">
        <f t="shared" si="8"/>
        <v>6</v>
      </c>
      <c r="E104" s="51">
        <v>5</v>
      </c>
      <c r="F104" s="51">
        <v>1</v>
      </c>
      <c r="G104" s="51"/>
      <c r="H104" s="48">
        <v>15000</v>
      </c>
      <c r="I104" s="29">
        <f t="shared" si="9"/>
        <v>247500</v>
      </c>
      <c r="J104" s="3"/>
      <c r="K104" s="3"/>
      <c r="L104" s="3"/>
      <c r="M104" s="8"/>
      <c r="U104" s="177"/>
    </row>
    <row r="105" spans="1:21" ht="16.5">
      <c r="A105" s="23">
        <v>96</v>
      </c>
      <c r="B105" s="45" t="s">
        <v>140</v>
      </c>
      <c r="C105" s="118">
        <v>4002215003101</v>
      </c>
      <c r="D105" s="46">
        <f t="shared" si="8"/>
        <v>10</v>
      </c>
      <c r="E105" s="47">
        <v>7</v>
      </c>
      <c r="F105" s="47">
        <v>3</v>
      </c>
      <c r="G105" s="47"/>
      <c r="H105" s="48">
        <v>15000</v>
      </c>
      <c r="I105" s="29">
        <f t="shared" si="9"/>
        <v>422500</v>
      </c>
      <c r="J105" s="3"/>
      <c r="K105" s="3"/>
      <c r="L105" s="3"/>
      <c r="M105" s="8"/>
      <c r="U105" s="177"/>
    </row>
    <row r="106" spans="1:21" ht="16.5">
      <c r="A106" s="23">
        <v>97</v>
      </c>
      <c r="B106" s="45" t="s">
        <v>141</v>
      </c>
      <c r="C106" s="118">
        <v>4002215002797</v>
      </c>
      <c r="D106" s="46">
        <f t="shared" si="8"/>
        <v>10</v>
      </c>
      <c r="E106" s="51">
        <v>6</v>
      </c>
      <c r="F106" s="51">
        <v>3</v>
      </c>
      <c r="G106" s="51">
        <v>1</v>
      </c>
      <c r="H106" s="48">
        <v>15000</v>
      </c>
      <c r="I106" s="29">
        <f t="shared" si="9"/>
        <v>442500</v>
      </c>
      <c r="J106" s="3"/>
      <c r="K106" s="3"/>
      <c r="L106" s="3"/>
      <c r="M106" s="8"/>
      <c r="U106" s="177"/>
    </row>
    <row r="107" spans="1:21" ht="16.5">
      <c r="A107" s="23">
        <v>98</v>
      </c>
      <c r="B107" s="45" t="s">
        <v>142</v>
      </c>
      <c r="C107" s="118">
        <v>4002215002830</v>
      </c>
      <c r="D107" s="46">
        <f t="shared" si="8"/>
        <v>9</v>
      </c>
      <c r="E107" s="51">
        <v>7</v>
      </c>
      <c r="F107" s="51">
        <v>2</v>
      </c>
      <c r="G107" s="51"/>
      <c r="H107" s="48">
        <v>15000</v>
      </c>
      <c r="I107" s="29">
        <f t="shared" si="9"/>
        <v>375000</v>
      </c>
      <c r="J107" s="3"/>
      <c r="K107" s="3"/>
      <c r="L107" s="3"/>
      <c r="M107" s="8"/>
      <c r="U107" s="177"/>
    </row>
    <row r="108" spans="1:21" ht="16.5">
      <c r="A108" s="23">
        <v>99</v>
      </c>
      <c r="B108" s="45" t="s">
        <v>144</v>
      </c>
      <c r="C108" s="118">
        <v>4002215022208</v>
      </c>
      <c r="D108" s="46">
        <f t="shared" si="8"/>
        <v>1</v>
      </c>
      <c r="E108" s="51">
        <v>1</v>
      </c>
      <c r="F108" s="51"/>
      <c r="G108" s="51"/>
      <c r="H108" s="48">
        <v>15000</v>
      </c>
      <c r="I108" s="29">
        <f t="shared" si="9"/>
        <v>40000</v>
      </c>
      <c r="J108" s="3"/>
      <c r="K108" s="3"/>
      <c r="L108" s="3"/>
      <c r="M108" s="8"/>
      <c r="U108" s="177"/>
    </row>
    <row r="109" spans="1:21" ht="16.5">
      <c r="A109" s="23">
        <v>100</v>
      </c>
      <c r="B109" s="45" t="s">
        <v>145</v>
      </c>
      <c r="C109" s="118">
        <v>4002215006559</v>
      </c>
      <c r="D109" s="46">
        <f t="shared" si="8"/>
        <v>7</v>
      </c>
      <c r="E109" s="47">
        <v>5</v>
      </c>
      <c r="F109" s="47">
        <v>2</v>
      </c>
      <c r="G109" s="47"/>
      <c r="H109" s="48">
        <v>15000</v>
      </c>
      <c r="I109" s="29">
        <f t="shared" si="9"/>
        <v>295000</v>
      </c>
      <c r="J109" s="3"/>
      <c r="K109" s="3"/>
      <c r="L109" s="3"/>
      <c r="M109" s="8"/>
      <c r="U109" s="177"/>
    </row>
    <row r="110" spans="1:21" ht="16.5">
      <c r="A110" s="23">
        <v>101</v>
      </c>
      <c r="B110" s="45" t="s">
        <v>246</v>
      </c>
      <c r="C110" s="118">
        <v>4002215029706</v>
      </c>
      <c r="D110" s="46">
        <f t="shared" si="8"/>
        <v>8</v>
      </c>
      <c r="E110" s="47">
        <v>5</v>
      </c>
      <c r="F110" s="47">
        <v>2</v>
      </c>
      <c r="G110" s="47">
        <v>1</v>
      </c>
      <c r="H110" s="48">
        <v>15000</v>
      </c>
      <c r="I110" s="29">
        <f t="shared" si="9"/>
        <v>355000</v>
      </c>
      <c r="J110" s="3"/>
      <c r="K110" s="3"/>
      <c r="L110" s="3"/>
      <c r="M110" s="8"/>
      <c r="U110" s="177"/>
    </row>
    <row r="111" spans="1:21" ht="16.5">
      <c r="A111" s="23">
        <v>102</v>
      </c>
      <c r="B111" s="45" t="s">
        <v>146</v>
      </c>
      <c r="C111" s="118">
        <v>4002215002801</v>
      </c>
      <c r="D111" s="46">
        <f t="shared" si="8"/>
        <v>8</v>
      </c>
      <c r="E111" s="51">
        <v>6</v>
      </c>
      <c r="F111" s="51">
        <v>2</v>
      </c>
      <c r="G111" s="51"/>
      <c r="H111" s="48">
        <v>15000</v>
      </c>
      <c r="I111" s="29">
        <f t="shared" si="9"/>
        <v>335000</v>
      </c>
      <c r="J111" s="3"/>
      <c r="K111" s="3"/>
      <c r="L111" s="3"/>
      <c r="M111" s="8"/>
      <c r="U111" s="177"/>
    </row>
    <row r="112" spans="1:21" ht="16.5">
      <c r="A112" s="23">
        <v>103</v>
      </c>
      <c r="B112" s="45" t="s">
        <v>147</v>
      </c>
      <c r="C112" s="118">
        <v>4002215002650</v>
      </c>
      <c r="D112" s="46">
        <f t="shared" si="8"/>
        <v>7</v>
      </c>
      <c r="E112" s="51">
        <v>5</v>
      </c>
      <c r="F112" s="51">
        <v>2</v>
      </c>
      <c r="G112" s="51"/>
      <c r="H112" s="48">
        <v>15000</v>
      </c>
      <c r="I112" s="29">
        <f t="shared" si="9"/>
        <v>295000</v>
      </c>
      <c r="J112" s="3"/>
      <c r="K112" s="3"/>
      <c r="L112" s="3"/>
      <c r="M112" s="8"/>
      <c r="U112" s="177"/>
    </row>
    <row r="113" spans="1:21" ht="16.5">
      <c r="A113" s="23">
        <v>104</v>
      </c>
      <c r="B113" s="45" t="s">
        <v>148</v>
      </c>
      <c r="C113" s="118">
        <v>4002215003328</v>
      </c>
      <c r="D113" s="46">
        <f t="shared" si="8"/>
        <v>12</v>
      </c>
      <c r="E113" s="47">
        <v>10</v>
      </c>
      <c r="F113" s="47">
        <v>2</v>
      </c>
      <c r="G113" s="47"/>
      <c r="H113" s="48">
        <v>15000</v>
      </c>
      <c r="I113" s="29">
        <f t="shared" si="9"/>
        <v>495000</v>
      </c>
      <c r="J113" s="3"/>
      <c r="K113" s="3"/>
      <c r="L113" s="3"/>
      <c r="M113" s="8"/>
      <c r="U113" s="177"/>
    </row>
    <row r="114" spans="1:21" ht="16.5">
      <c r="A114" s="23">
        <v>105</v>
      </c>
      <c r="B114" s="45" t="s">
        <v>149</v>
      </c>
      <c r="C114" s="118">
        <v>4002215003334</v>
      </c>
      <c r="D114" s="46">
        <f t="shared" si="8"/>
        <v>9</v>
      </c>
      <c r="E114" s="51">
        <v>5</v>
      </c>
      <c r="F114" s="51">
        <v>3</v>
      </c>
      <c r="G114" s="51">
        <v>1</v>
      </c>
      <c r="H114" s="48">
        <v>15000</v>
      </c>
      <c r="I114" s="29">
        <f t="shared" si="9"/>
        <v>402500</v>
      </c>
      <c r="J114" s="3"/>
      <c r="K114" s="3"/>
      <c r="L114" s="3"/>
      <c r="M114" s="8"/>
      <c r="U114" s="177"/>
    </row>
    <row r="115" spans="1:21" ht="16.5">
      <c r="A115" s="23">
        <v>106</v>
      </c>
      <c r="B115" s="45" t="s">
        <v>150</v>
      </c>
      <c r="C115" s="118">
        <v>4002215003906</v>
      </c>
      <c r="D115" s="46">
        <f t="shared" si="8"/>
        <v>9</v>
      </c>
      <c r="E115" s="51">
        <v>6</v>
      </c>
      <c r="F115" s="51">
        <v>3</v>
      </c>
      <c r="G115" s="51"/>
      <c r="H115" s="48">
        <v>15000</v>
      </c>
      <c r="I115" s="29">
        <f t="shared" si="9"/>
        <v>382500</v>
      </c>
      <c r="J115" s="3"/>
      <c r="K115" s="3"/>
      <c r="L115" s="3"/>
      <c r="M115" s="8"/>
      <c r="U115" s="177"/>
    </row>
    <row r="116" spans="1:21" ht="16.5">
      <c r="A116" s="23">
        <v>107</v>
      </c>
      <c r="B116" s="45" t="s">
        <v>152</v>
      </c>
      <c r="C116" s="118">
        <v>4002215002860</v>
      </c>
      <c r="D116" s="46">
        <f aca="true" t="shared" si="10" ref="D116:D121">E116+F116+G116</f>
        <v>2</v>
      </c>
      <c r="E116" s="47">
        <v>1</v>
      </c>
      <c r="F116" s="47">
        <v>1</v>
      </c>
      <c r="G116" s="47"/>
      <c r="H116" s="48">
        <v>15000</v>
      </c>
      <c r="I116" s="29">
        <f t="shared" si="9"/>
        <v>87500</v>
      </c>
      <c r="J116" s="3"/>
      <c r="K116" s="3"/>
      <c r="L116" s="3"/>
      <c r="M116" s="8"/>
      <c r="U116" s="177"/>
    </row>
    <row r="117" spans="1:21" ht="16.5">
      <c r="A117" s="23">
        <v>108</v>
      </c>
      <c r="B117" s="45" t="s">
        <v>153</v>
      </c>
      <c r="C117" s="118">
        <v>4002215002876</v>
      </c>
      <c r="D117" s="46">
        <f t="shared" si="10"/>
        <v>6</v>
      </c>
      <c r="E117" s="51">
        <v>5</v>
      </c>
      <c r="F117" s="51">
        <v>1</v>
      </c>
      <c r="G117" s="51"/>
      <c r="H117" s="48">
        <v>15000</v>
      </c>
      <c r="I117" s="29">
        <f t="shared" si="9"/>
        <v>247500</v>
      </c>
      <c r="J117" s="3"/>
      <c r="K117" s="3"/>
      <c r="L117" s="3"/>
      <c r="M117" s="8"/>
      <c r="U117" s="177"/>
    </row>
    <row r="118" spans="1:21" ht="16.5">
      <c r="A118" s="23">
        <v>109</v>
      </c>
      <c r="B118" s="45" t="s">
        <v>154</v>
      </c>
      <c r="C118" s="118">
        <v>4002215002853</v>
      </c>
      <c r="D118" s="46">
        <f t="shared" si="10"/>
        <v>6</v>
      </c>
      <c r="E118" s="51">
        <v>3</v>
      </c>
      <c r="F118" s="51">
        <v>2</v>
      </c>
      <c r="G118" s="51">
        <v>1</v>
      </c>
      <c r="H118" s="48">
        <v>15000</v>
      </c>
      <c r="I118" s="29">
        <f t="shared" si="9"/>
        <v>275000</v>
      </c>
      <c r="J118" s="3"/>
      <c r="K118" s="3"/>
      <c r="L118" s="3"/>
      <c r="M118" s="8"/>
      <c r="U118" s="177"/>
    </row>
    <row r="119" spans="1:21" ht="16.5">
      <c r="A119" s="23">
        <v>110</v>
      </c>
      <c r="B119" s="45" t="s">
        <v>155</v>
      </c>
      <c r="C119" s="118">
        <v>4002215002932</v>
      </c>
      <c r="D119" s="46">
        <f t="shared" si="10"/>
        <v>6</v>
      </c>
      <c r="E119" s="51">
        <v>5</v>
      </c>
      <c r="F119" s="51">
        <v>1</v>
      </c>
      <c r="G119" s="51"/>
      <c r="H119" s="48">
        <v>15000</v>
      </c>
      <c r="I119" s="29">
        <f t="shared" si="9"/>
        <v>247500</v>
      </c>
      <c r="J119" s="3"/>
      <c r="K119" s="3"/>
      <c r="L119" s="3"/>
      <c r="M119" s="8"/>
      <c r="U119" s="177"/>
    </row>
    <row r="120" spans="1:21" ht="16.5">
      <c r="A120" s="23">
        <v>111</v>
      </c>
      <c r="B120" s="45" t="s">
        <v>156</v>
      </c>
      <c r="C120" s="118">
        <v>4002215002903</v>
      </c>
      <c r="D120" s="46">
        <f t="shared" si="10"/>
        <v>6</v>
      </c>
      <c r="E120" s="51">
        <v>4</v>
      </c>
      <c r="F120" s="51">
        <v>2</v>
      </c>
      <c r="G120" s="51"/>
      <c r="H120" s="48">
        <v>15000</v>
      </c>
      <c r="I120" s="29">
        <f t="shared" si="9"/>
        <v>255000</v>
      </c>
      <c r="J120" s="3"/>
      <c r="K120" s="3"/>
      <c r="L120" s="3"/>
      <c r="M120" s="8"/>
      <c r="U120" s="177"/>
    </row>
    <row r="121" spans="1:21" ht="16.5">
      <c r="A121" s="23">
        <v>112</v>
      </c>
      <c r="B121" s="55" t="s">
        <v>184</v>
      </c>
      <c r="C121" s="118">
        <v>4002215028240</v>
      </c>
      <c r="D121" s="56">
        <f t="shared" si="10"/>
        <v>4</v>
      </c>
      <c r="E121" s="51">
        <v>3</v>
      </c>
      <c r="F121" s="51">
        <v>1</v>
      </c>
      <c r="G121" s="51"/>
      <c r="H121" s="48">
        <v>15000</v>
      </c>
      <c r="I121" s="29">
        <f t="shared" si="9"/>
        <v>167500</v>
      </c>
      <c r="J121" s="3"/>
      <c r="K121" s="3"/>
      <c r="L121" s="3"/>
      <c r="M121" s="8"/>
      <c r="U121" s="177"/>
    </row>
    <row r="122" spans="1:21" ht="16.5">
      <c r="A122" s="23">
        <v>113</v>
      </c>
      <c r="B122" s="45" t="s">
        <v>159</v>
      </c>
      <c r="C122" s="118">
        <v>4002215002978</v>
      </c>
      <c r="D122" s="46">
        <f aca="true" t="shared" si="11" ref="D122:D146">E122+F122+G122</f>
        <v>10</v>
      </c>
      <c r="E122" s="47">
        <v>6</v>
      </c>
      <c r="F122" s="47">
        <v>3</v>
      </c>
      <c r="G122" s="47">
        <v>1</v>
      </c>
      <c r="H122" s="48">
        <v>15000</v>
      </c>
      <c r="I122" s="29">
        <f aca="true" t="shared" si="12" ref="I122:I146">ROUND(E122*25000+F122*25000*1.3+G122*25000*1.8+H122*D122,-2)</f>
        <v>442500</v>
      </c>
      <c r="J122" s="3"/>
      <c r="K122" s="3"/>
      <c r="L122" s="3"/>
      <c r="M122" s="8"/>
      <c r="U122" s="177"/>
    </row>
    <row r="123" spans="1:21" ht="16.5">
      <c r="A123" s="23">
        <v>114</v>
      </c>
      <c r="B123" s="45" t="s">
        <v>161</v>
      </c>
      <c r="C123" s="118">
        <v>4002215002955</v>
      </c>
      <c r="D123" s="46">
        <f t="shared" si="11"/>
        <v>10</v>
      </c>
      <c r="E123" s="51">
        <v>8</v>
      </c>
      <c r="F123" s="51">
        <v>2</v>
      </c>
      <c r="G123" s="51"/>
      <c r="H123" s="48">
        <v>15000</v>
      </c>
      <c r="I123" s="29">
        <f t="shared" si="12"/>
        <v>415000</v>
      </c>
      <c r="J123" s="3"/>
      <c r="K123" s="3"/>
      <c r="L123" s="3"/>
      <c r="M123" s="8"/>
      <c r="U123" s="177"/>
    </row>
    <row r="124" spans="1:21" ht="16.5">
      <c r="A124" s="23">
        <v>115</v>
      </c>
      <c r="B124" s="45" t="s">
        <v>162</v>
      </c>
      <c r="C124" s="118">
        <v>4002215029548</v>
      </c>
      <c r="D124" s="46">
        <f t="shared" si="11"/>
        <v>10</v>
      </c>
      <c r="E124" s="51">
        <v>7</v>
      </c>
      <c r="F124" s="51">
        <v>3</v>
      </c>
      <c r="G124" s="51"/>
      <c r="H124" s="48">
        <v>15000</v>
      </c>
      <c r="I124" s="29">
        <f t="shared" si="12"/>
        <v>422500</v>
      </c>
      <c r="J124" s="3"/>
      <c r="K124" s="3"/>
      <c r="L124" s="3"/>
      <c r="M124" s="8"/>
      <c r="U124" s="177"/>
    </row>
    <row r="125" spans="1:21" ht="16.5">
      <c r="A125" s="23">
        <v>116</v>
      </c>
      <c r="B125" s="45" t="s">
        <v>163</v>
      </c>
      <c r="C125" s="118">
        <v>4002215002949</v>
      </c>
      <c r="D125" s="46">
        <f t="shared" si="11"/>
        <v>7</v>
      </c>
      <c r="E125" s="47">
        <v>5</v>
      </c>
      <c r="F125" s="47">
        <v>2</v>
      </c>
      <c r="G125" s="47"/>
      <c r="H125" s="48">
        <v>15000</v>
      </c>
      <c r="I125" s="29">
        <f t="shared" si="12"/>
        <v>295000</v>
      </c>
      <c r="J125" s="3"/>
      <c r="K125" s="3"/>
      <c r="L125" s="3"/>
      <c r="M125" s="8"/>
      <c r="U125" s="177"/>
    </row>
    <row r="126" spans="1:21" ht="16.5">
      <c r="A126" s="23">
        <v>117</v>
      </c>
      <c r="B126" s="45" t="s">
        <v>164</v>
      </c>
      <c r="C126" s="118">
        <v>4002215002700</v>
      </c>
      <c r="D126" s="46">
        <f t="shared" si="11"/>
        <v>8</v>
      </c>
      <c r="E126" s="51">
        <v>6</v>
      </c>
      <c r="F126" s="51">
        <v>2</v>
      </c>
      <c r="G126" s="51"/>
      <c r="H126" s="48">
        <v>15000</v>
      </c>
      <c r="I126" s="29">
        <f t="shared" si="12"/>
        <v>335000</v>
      </c>
      <c r="J126" s="3"/>
      <c r="K126" s="3"/>
      <c r="L126" s="3"/>
      <c r="M126" s="8"/>
      <c r="U126" s="177"/>
    </row>
    <row r="127" spans="1:21" ht="16.5">
      <c r="A127" s="23">
        <v>118</v>
      </c>
      <c r="B127" s="45" t="s">
        <v>165</v>
      </c>
      <c r="C127" s="118">
        <v>4002215002716</v>
      </c>
      <c r="D127" s="46">
        <f t="shared" si="11"/>
        <v>7</v>
      </c>
      <c r="E127" s="51">
        <v>5</v>
      </c>
      <c r="F127" s="51">
        <v>2</v>
      </c>
      <c r="G127" s="51"/>
      <c r="H127" s="48">
        <v>15000</v>
      </c>
      <c r="I127" s="29">
        <f t="shared" si="12"/>
        <v>295000</v>
      </c>
      <c r="J127" s="3"/>
      <c r="K127" s="3"/>
      <c r="L127" s="3"/>
      <c r="M127" s="8"/>
      <c r="U127" s="177"/>
    </row>
    <row r="128" spans="1:21" ht="16.5">
      <c r="A128" s="23">
        <v>119</v>
      </c>
      <c r="B128" s="45" t="s">
        <v>231</v>
      </c>
      <c r="C128" s="118">
        <v>4002215002689</v>
      </c>
      <c r="D128" s="46">
        <f t="shared" si="11"/>
        <v>8</v>
      </c>
      <c r="E128" s="51">
        <v>5</v>
      </c>
      <c r="F128" s="51">
        <v>2</v>
      </c>
      <c r="G128" s="51">
        <v>1</v>
      </c>
      <c r="H128" s="48">
        <v>15000</v>
      </c>
      <c r="I128" s="29">
        <f t="shared" si="12"/>
        <v>355000</v>
      </c>
      <c r="J128" s="3"/>
      <c r="K128" s="3"/>
      <c r="L128" s="3"/>
      <c r="M128" s="8"/>
      <c r="U128" s="177"/>
    </row>
    <row r="129" spans="1:21" ht="16.5">
      <c r="A129" s="23">
        <v>120</v>
      </c>
      <c r="B129" s="45" t="s">
        <v>166</v>
      </c>
      <c r="C129" s="118">
        <v>4002215003521</v>
      </c>
      <c r="D129" s="46">
        <f t="shared" si="11"/>
        <v>9</v>
      </c>
      <c r="E129" s="47">
        <v>5</v>
      </c>
      <c r="F129" s="47">
        <v>3</v>
      </c>
      <c r="G129" s="47">
        <v>1</v>
      </c>
      <c r="H129" s="48">
        <v>15000</v>
      </c>
      <c r="I129" s="29">
        <f t="shared" si="12"/>
        <v>402500</v>
      </c>
      <c r="J129" s="3"/>
      <c r="K129" s="3"/>
      <c r="L129" s="3"/>
      <c r="M129" s="8"/>
      <c r="U129" s="177"/>
    </row>
    <row r="130" spans="1:21" ht="16.5">
      <c r="A130" s="23">
        <v>121</v>
      </c>
      <c r="B130" s="45" t="s">
        <v>167</v>
      </c>
      <c r="C130" s="118">
        <v>4002215003407</v>
      </c>
      <c r="D130" s="46">
        <f t="shared" si="11"/>
        <v>9</v>
      </c>
      <c r="E130" s="51">
        <v>7</v>
      </c>
      <c r="F130" s="51">
        <v>2</v>
      </c>
      <c r="G130" s="51"/>
      <c r="H130" s="48">
        <v>15000</v>
      </c>
      <c r="I130" s="29">
        <f t="shared" si="12"/>
        <v>375000</v>
      </c>
      <c r="J130" s="3"/>
      <c r="K130" s="3"/>
      <c r="L130" s="3"/>
      <c r="M130" s="8"/>
      <c r="U130" s="177"/>
    </row>
    <row r="131" spans="1:21" ht="16.5">
      <c r="A131" s="23">
        <v>122</v>
      </c>
      <c r="B131" s="45" t="s">
        <v>168</v>
      </c>
      <c r="C131" s="118">
        <v>4002215020970</v>
      </c>
      <c r="D131" s="46">
        <f t="shared" si="11"/>
        <v>3</v>
      </c>
      <c r="E131" s="51">
        <v>3</v>
      </c>
      <c r="F131" s="51"/>
      <c r="G131" s="51"/>
      <c r="H131" s="48">
        <v>15000</v>
      </c>
      <c r="I131" s="29">
        <f t="shared" si="12"/>
        <v>120000</v>
      </c>
      <c r="J131" s="3"/>
      <c r="K131" s="3"/>
      <c r="L131" s="3"/>
      <c r="M131" s="8"/>
      <c r="U131" s="177"/>
    </row>
    <row r="132" spans="1:21" ht="16.5">
      <c r="A132" s="23">
        <v>123</v>
      </c>
      <c r="B132" s="45" t="s">
        <v>169</v>
      </c>
      <c r="C132" s="118">
        <v>4002215003912</v>
      </c>
      <c r="D132" s="46">
        <f t="shared" si="11"/>
        <v>9</v>
      </c>
      <c r="E132" s="51">
        <v>6</v>
      </c>
      <c r="F132" s="51">
        <v>3</v>
      </c>
      <c r="G132" s="51"/>
      <c r="H132" s="48">
        <v>15000</v>
      </c>
      <c r="I132" s="29">
        <f t="shared" si="12"/>
        <v>382500</v>
      </c>
      <c r="J132" s="3"/>
      <c r="K132" s="3"/>
      <c r="L132" s="3"/>
      <c r="M132" s="8"/>
      <c r="U132" s="177"/>
    </row>
    <row r="133" spans="1:21" ht="16.5">
      <c r="A133" s="23">
        <v>124</v>
      </c>
      <c r="B133" s="45" t="s">
        <v>170</v>
      </c>
      <c r="C133" s="118">
        <v>4002215002824</v>
      </c>
      <c r="D133" s="46">
        <f t="shared" si="11"/>
        <v>7</v>
      </c>
      <c r="E133" s="47">
        <v>5</v>
      </c>
      <c r="F133" s="47">
        <v>2</v>
      </c>
      <c r="G133" s="47"/>
      <c r="H133" s="48">
        <v>15000</v>
      </c>
      <c r="I133" s="29">
        <f t="shared" si="12"/>
        <v>295000</v>
      </c>
      <c r="J133" s="178"/>
      <c r="K133" s="178"/>
      <c r="L133" s="178"/>
      <c r="M133" s="179"/>
      <c r="N133" s="180"/>
      <c r="O133" s="172"/>
      <c r="P133" s="172"/>
      <c r="Q133" s="172"/>
      <c r="R133" s="172"/>
      <c r="S133" s="172"/>
      <c r="T133" s="172"/>
      <c r="U133" s="177"/>
    </row>
    <row r="134" spans="1:21" ht="16.5">
      <c r="A134" s="23">
        <v>125</v>
      </c>
      <c r="B134" s="55" t="s">
        <v>171</v>
      </c>
      <c r="C134" s="333">
        <v>4002215003068</v>
      </c>
      <c r="D134" s="56">
        <f t="shared" si="11"/>
        <v>5</v>
      </c>
      <c r="E134" s="51">
        <v>4</v>
      </c>
      <c r="F134" s="51">
        <v>1</v>
      </c>
      <c r="G134" s="51"/>
      <c r="H134" s="65">
        <v>15000</v>
      </c>
      <c r="I134" s="32">
        <f t="shared" si="12"/>
        <v>207500</v>
      </c>
      <c r="J134" s="182"/>
      <c r="K134" s="182"/>
      <c r="L134" s="182"/>
      <c r="M134" s="183"/>
      <c r="N134" s="184"/>
      <c r="O134" s="176"/>
      <c r="P134" s="176"/>
      <c r="Q134" s="176"/>
      <c r="R134" s="176"/>
      <c r="S134" s="176"/>
      <c r="T134" s="176"/>
      <c r="U134" s="177"/>
    </row>
    <row r="135" spans="1:21" ht="16.5">
      <c r="A135" s="23">
        <v>126</v>
      </c>
      <c r="B135" s="45" t="s">
        <v>172</v>
      </c>
      <c r="C135" s="118">
        <v>4002215003051</v>
      </c>
      <c r="D135" s="46">
        <f t="shared" si="11"/>
        <v>6</v>
      </c>
      <c r="E135" s="51">
        <v>3</v>
      </c>
      <c r="F135" s="51">
        <v>2</v>
      </c>
      <c r="G135" s="51">
        <v>1</v>
      </c>
      <c r="H135" s="48">
        <v>15000</v>
      </c>
      <c r="I135" s="29">
        <f t="shared" si="12"/>
        <v>275000</v>
      </c>
      <c r="J135" s="3"/>
      <c r="K135" s="3"/>
      <c r="L135" s="3"/>
      <c r="M135" s="8"/>
      <c r="U135" s="177"/>
    </row>
    <row r="136" spans="1:21" ht="16.5">
      <c r="A136" s="23">
        <v>127</v>
      </c>
      <c r="B136" s="45" t="s">
        <v>173</v>
      </c>
      <c r="C136" s="118">
        <v>4002215003080</v>
      </c>
      <c r="D136" s="46">
        <f t="shared" si="11"/>
        <v>6</v>
      </c>
      <c r="E136" s="51">
        <v>4</v>
      </c>
      <c r="F136" s="51">
        <v>2</v>
      </c>
      <c r="G136" s="51"/>
      <c r="H136" s="48">
        <v>15000</v>
      </c>
      <c r="I136" s="29">
        <f t="shared" si="12"/>
        <v>255000</v>
      </c>
      <c r="J136" s="3"/>
      <c r="K136" s="3"/>
      <c r="L136" s="3"/>
      <c r="M136" s="8"/>
      <c r="U136" s="177"/>
    </row>
    <row r="137" spans="1:21" ht="16.5">
      <c r="A137" s="23">
        <v>128</v>
      </c>
      <c r="B137" s="45" t="s">
        <v>174</v>
      </c>
      <c r="C137" s="118">
        <v>4002215029560</v>
      </c>
      <c r="D137" s="46">
        <f t="shared" si="11"/>
        <v>6</v>
      </c>
      <c r="E137" s="51">
        <v>5</v>
      </c>
      <c r="F137" s="51">
        <v>1</v>
      </c>
      <c r="G137" s="51"/>
      <c r="H137" s="48">
        <v>15000</v>
      </c>
      <c r="I137" s="29">
        <f t="shared" si="12"/>
        <v>247500</v>
      </c>
      <c r="J137" s="3"/>
      <c r="K137" s="3"/>
      <c r="L137" s="3"/>
      <c r="M137" s="8"/>
      <c r="U137" s="177"/>
    </row>
    <row r="138" spans="1:21" ht="16.5">
      <c r="A138" s="23">
        <v>129</v>
      </c>
      <c r="B138" s="45" t="s">
        <v>176</v>
      </c>
      <c r="C138" s="118">
        <v>4002215003600</v>
      </c>
      <c r="D138" s="46">
        <f t="shared" si="11"/>
        <v>8</v>
      </c>
      <c r="E138" s="51">
        <v>8</v>
      </c>
      <c r="F138" s="51"/>
      <c r="G138" s="51"/>
      <c r="H138" s="48">
        <v>15000</v>
      </c>
      <c r="I138" s="29">
        <f t="shared" si="12"/>
        <v>320000</v>
      </c>
      <c r="J138" s="3"/>
      <c r="K138" s="3"/>
      <c r="L138" s="3"/>
      <c r="M138" s="8"/>
      <c r="U138" s="177"/>
    </row>
    <row r="139" spans="1:21" ht="16.5">
      <c r="A139" s="23">
        <v>130</v>
      </c>
      <c r="B139" s="45" t="s">
        <v>177</v>
      </c>
      <c r="C139" s="118">
        <v>4002215003596</v>
      </c>
      <c r="D139" s="46">
        <f t="shared" si="11"/>
        <v>6</v>
      </c>
      <c r="E139" s="51">
        <v>4</v>
      </c>
      <c r="F139" s="51">
        <v>2</v>
      </c>
      <c r="G139" s="51"/>
      <c r="H139" s="48">
        <v>15000</v>
      </c>
      <c r="I139" s="29">
        <f t="shared" si="12"/>
        <v>255000</v>
      </c>
      <c r="J139" s="3"/>
      <c r="K139" s="3"/>
      <c r="L139" s="3"/>
      <c r="M139" s="8"/>
      <c r="U139" s="177"/>
    </row>
    <row r="140" spans="1:21" ht="16.5">
      <c r="A140" s="23">
        <v>131</v>
      </c>
      <c r="B140" s="45" t="s">
        <v>178</v>
      </c>
      <c r="C140" s="118">
        <v>4002215003617</v>
      </c>
      <c r="D140" s="46">
        <f t="shared" si="11"/>
        <v>8</v>
      </c>
      <c r="E140" s="51">
        <v>3</v>
      </c>
      <c r="F140" s="51">
        <v>4</v>
      </c>
      <c r="G140" s="51">
        <v>1</v>
      </c>
      <c r="H140" s="48">
        <v>15000</v>
      </c>
      <c r="I140" s="29">
        <f t="shared" si="12"/>
        <v>370000</v>
      </c>
      <c r="J140" s="3"/>
      <c r="K140" s="3"/>
      <c r="L140" s="3"/>
      <c r="M140" s="8"/>
      <c r="U140" s="177"/>
    </row>
    <row r="141" spans="1:21" ht="16.5">
      <c r="A141" s="23">
        <v>132</v>
      </c>
      <c r="B141" s="45" t="s">
        <v>179</v>
      </c>
      <c r="C141" s="118">
        <v>4002215022250</v>
      </c>
      <c r="D141" s="46">
        <f t="shared" si="11"/>
        <v>8</v>
      </c>
      <c r="E141" s="51">
        <v>6</v>
      </c>
      <c r="F141" s="51">
        <v>2</v>
      </c>
      <c r="G141" s="51"/>
      <c r="H141" s="48">
        <v>15000</v>
      </c>
      <c r="I141" s="29">
        <f t="shared" si="12"/>
        <v>335000</v>
      </c>
      <c r="J141" s="3"/>
      <c r="K141" s="3"/>
      <c r="L141" s="3"/>
      <c r="M141" s="8"/>
      <c r="U141" s="177"/>
    </row>
    <row r="142" spans="1:21" ht="16.5">
      <c r="A142" s="23">
        <v>133</v>
      </c>
      <c r="B142" s="45" t="s">
        <v>181</v>
      </c>
      <c r="C142" s="118">
        <v>4002215003160</v>
      </c>
      <c r="D142" s="46">
        <f t="shared" si="11"/>
        <v>8</v>
      </c>
      <c r="E142" s="51"/>
      <c r="F142" s="51">
        <v>7</v>
      </c>
      <c r="G142" s="51">
        <v>1</v>
      </c>
      <c r="H142" s="48">
        <v>15000</v>
      </c>
      <c r="I142" s="29">
        <f t="shared" si="12"/>
        <v>392500</v>
      </c>
      <c r="J142" s="3"/>
      <c r="K142" s="3"/>
      <c r="L142" s="3"/>
      <c r="M142" s="8"/>
      <c r="U142" s="177"/>
    </row>
    <row r="143" spans="1:21" ht="16.5">
      <c r="A143" s="23">
        <v>134</v>
      </c>
      <c r="B143" s="45" t="s">
        <v>182</v>
      </c>
      <c r="C143" s="118">
        <v>4002215003022</v>
      </c>
      <c r="D143" s="46">
        <f t="shared" si="11"/>
        <v>5</v>
      </c>
      <c r="E143" s="51">
        <v>5</v>
      </c>
      <c r="F143" s="51"/>
      <c r="G143" s="51"/>
      <c r="H143" s="48">
        <v>15000</v>
      </c>
      <c r="I143" s="29">
        <f t="shared" si="12"/>
        <v>200000</v>
      </c>
      <c r="J143" s="3"/>
      <c r="K143" s="3"/>
      <c r="L143" s="3"/>
      <c r="M143" s="8"/>
      <c r="U143" s="177"/>
    </row>
    <row r="144" spans="1:21" ht="16.5">
      <c r="A144" s="23">
        <v>135</v>
      </c>
      <c r="B144" s="45" t="s">
        <v>183</v>
      </c>
      <c r="C144" s="118">
        <v>4002215003862</v>
      </c>
      <c r="D144" s="46">
        <f t="shared" si="11"/>
        <v>8</v>
      </c>
      <c r="E144" s="51">
        <v>8</v>
      </c>
      <c r="F144" s="51"/>
      <c r="G144" s="51"/>
      <c r="H144" s="48">
        <v>15000</v>
      </c>
      <c r="I144" s="29">
        <f t="shared" si="12"/>
        <v>320000</v>
      </c>
      <c r="J144" s="3"/>
      <c r="K144" s="3"/>
      <c r="L144" s="3"/>
      <c r="M144" s="8"/>
      <c r="U144" s="177"/>
    </row>
    <row r="145" spans="1:21" ht="16.5">
      <c r="A145" s="23">
        <v>136</v>
      </c>
      <c r="B145" s="45" t="s">
        <v>158</v>
      </c>
      <c r="C145" s="118">
        <v>4002215029525</v>
      </c>
      <c r="D145" s="46">
        <f t="shared" si="11"/>
        <v>4</v>
      </c>
      <c r="E145" s="51">
        <v>4</v>
      </c>
      <c r="F145" s="51"/>
      <c r="G145" s="51"/>
      <c r="H145" s="48">
        <v>15000</v>
      </c>
      <c r="I145" s="29">
        <f t="shared" si="12"/>
        <v>160000</v>
      </c>
      <c r="J145" s="3"/>
      <c r="K145" s="3"/>
      <c r="L145" s="3"/>
      <c r="M145" s="8"/>
      <c r="U145" s="177"/>
    </row>
    <row r="146" spans="1:21" ht="16.5">
      <c r="A146" s="23">
        <v>137</v>
      </c>
      <c r="B146" s="45" t="s">
        <v>185</v>
      </c>
      <c r="C146" s="118">
        <v>4002215028312</v>
      </c>
      <c r="D146" s="46">
        <f t="shared" si="11"/>
        <v>5</v>
      </c>
      <c r="E146" s="51">
        <v>4</v>
      </c>
      <c r="F146" s="51">
        <v>1</v>
      </c>
      <c r="G146" s="51"/>
      <c r="H146" s="48">
        <v>15000</v>
      </c>
      <c r="I146" s="29">
        <f t="shared" si="12"/>
        <v>207500</v>
      </c>
      <c r="J146" s="3"/>
      <c r="K146" s="3"/>
      <c r="L146" s="3"/>
      <c r="M146" s="8"/>
      <c r="U146" s="177"/>
    </row>
    <row r="147" spans="1:21" ht="16.5">
      <c r="A147" s="23">
        <v>138</v>
      </c>
      <c r="B147" s="45" t="s">
        <v>186</v>
      </c>
      <c r="C147" s="118">
        <v>4002215003000</v>
      </c>
      <c r="D147" s="46">
        <f aca="true" t="shared" si="13" ref="D147:D153">E147+F147+G147</f>
        <v>5</v>
      </c>
      <c r="E147" s="51">
        <v>5</v>
      </c>
      <c r="F147" s="51"/>
      <c r="G147" s="51"/>
      <c r="H147" s="48">
        <v>15000</v>
      </c>
      <c r="I147" s="29">
        <f aca="true" t="shared" si="14" ref="I147:I153">ROUND(E147*25000+F147*25000*1.3+G147*25000*1.8+H147*D147,-2)</f>
        <v>200000</v>
      </c>
      <c r="J147" s="3"/>
      <c r="K147" s="3"/>
      <c r="L147" s="3"/>
      <c r="M147" s="8"/>
      <c r="U147" s="177"/>
    </row>
    <row r="148" spans="1:21" ht="16.5">
      <c r="A148" s="23">
        <v>139</v>
      </c>
      <c r="B148" s="45" t="s">
        <v>187</v>
      </c>
      <c r="C148" s="118">
        <v>4002215003698</v>
      </c>
      <c r="D148" s="46">
        <f t="shared" si="13"/>
        <v>1</v>
      </c>
      <c r="E148" s="51"/>
      <c r="F148" s="51"/>
      <c r="G148" s="51">
        <v>1</v>
      </c>
      <c r="H148" s="48">
        <v>15000</v>
      </c>
      <c r="I148" s="29">
        <f t="shared" si="14"/>
        <v>60000</v>
      </c>
      <c r="J148" s="3"/>
      <c r="K148" s="3"/>
      <c r="L148" s="3"/>
      <c r="M148" s="8"/>
      <c r="U148" s="177"/>
    </row>
    <row r="149" spans="1:21" ht="16.5">
      <c r="A149" s="23">
        <v>140</v>
      </c>
      <c r="B149" s="45" t="s">
        <v>188</v>
      </c>
      <c r="C149" s="118">
        <v>4002215003929</v>
      </c>
      <c r="D149" s="46">
        <f t="shared" si="13"/>
        <v>7</v>
      </c>
      <c r="E149" s="51">
        <v>5</v>
      </c>
      <c r="F149" s="51">
        <v>2</v>
      </c>
      <c r="G149" s="51"/>
      <c r="H149" s="48">
        <v>15000</v>
      </c>
      <c r="I149" s="29">
        <f t="shared" si="14"/>
        <v>295000</v>
      </c>
      <c r="J149" s="3"/>
      <c r="K149" s="3"/>
      <c r="L149" s="3"/>
      <c r="M149" s="8"/>
      <c r="U149" s="177"/>
    </row>
    <row r="150" spans="1:21" ht="16.5">
      <c r="A150" s="23">
        <v>141</v>
      </c>
      <c r="B150" s="45" t="s">
        <v>189</v>
      </c>
      <c r="C150" s="118">
        <v>4002215003652</v>
      </c>
      <c r="D150" s="46">
        <f t="shared" si="13"/>
        <v>5</v>
      </c>
      <c r="E150" s="51">
        <v>3</v>
      </c>
      <c r="F150" s="51">
        <v>2</v>
      </c>
      <c r="G150" s="51"/>
      <c r="H150" s="48">
        <v>15000</v>
      </c>
      <c r="I150" s="29">
        <f t="shared" si="14"/>
        <v>215000</v>
      </c>
      <c r="J150" s="3"/>
      <c r="K150" s="3"/>
      <c r="L150" s="3"/>
      <c r="M150" s="8"/>
      <c r="U150" s="177"/>
    </row>
    <row r="151" spans="1:21" ht="16.5">
      <c r="A151" s="23">
        <v>142</v>
      </c>
      <c r="B151" s="45" t="s">
        <v>190</v>
      </c>
      <c r="C151" s="118">
        <v>4002215003675</v>
      </c>
      <c r="D151" s="46">
        <f t="shared" si="13"/>
        <v>1</v>
      </c>
      <c r="E151" s="51">
        <v>1</v>
      </c>
      <c r="F151" s="51"/>
      <c r="G151" s="51"/>
      <c r="H151" s="48">
        <v>15000</v>
      </c>
      <c r="I151" s="29">
        <f t="shared" si="14"/>
        <v>40000</v>
      </c>
      <c r="J151" s="3"/>
      <c r="K151" s="3"/>
      <c r="L151" s="3"/>
      <c r="M151" s="8"/>
      <c r="U151" s="177"/>
    </row>
    <row r="152" spans="1:21" ht="16.5">
      <c r="A152" s="23">
        <v>143</v>
      </c>
      <c r="B152" s="45" t="s">
        <v>191</v>
      </c>
      <c r="C152" s="118">
        <v>4002215003702</v>
      </c>
      <c r="D152" s="46">
        <f t="shared" si="13"/>
        <v>5</v>
      </c>
      <c r="E152" s="51">
        <v>3</v>
      </c>
      <c r="F152" s="51">
        <v>2</v>
      </c>
      <c r="G152" s="51"/>
      <c r="H152" s="48">
        <v>15000</v>
      </c>
      <c r="I152" s="29">
        <f t="shared" si="14"/>
        <v>215000</v>
      </c>
      <c r="J152" s="3"/>
      <c r="K152" s="3"/>
      <c r="L152" s="3"/>
      <c r="M152" s="8"/>
      <c r="U152" s="177"/>
    </row>
    <row r="153" spans="1:21" ht="17.25" thickBot="1">
      <c r="A153" s="33">
        <v>144</v>
      </c>
      <c r="B153" s="45" t="s">
        <v>192</v>
      </c>
      <c r="C153" s="118">
        <v>4002215028370</v>
      </c>
      <c r="D153" s="46">
        <f t="shared" si="13"/>
        <v>6</v>
      </c>
      <c r="E153" s="51">
        <v>4</v>
      </c>
      <c r="F153" s="51">
        <v>2</v>
      </c>
      <c r="G153" s="51"/>
      <c r="H153" s="48">
        <v>15000</v>
      </c>
      <c r="I153" s="29">
        <f t="shared" si="14"/>
        <v>255000</v>
      </c>
      <c r="J153" s="3"/>
      <c r="K153" s="3"/>
      <c r="L153" s="3"/>
      <c r="M153" s="8"/>
      <c r="U153" s="332"/>
    </row>
    <row r="154" spans="1:21" ht="16.5" thickBot="1">
      <c r="A154" s="19">
        <f>A153</f>
        <v>144</v>
      </c>
      <c r="B154" s="21" t="s">
        <v>9</v>
      </c>
      <c r="C154" s="324"/>
      <c r="D154" s="20">
        <f>SUM(D57:D61)</f>
        <v>30</v>
      </c>
      <c r="E154" s="20">
        <f>SUM(E57:E61)</f>
        <v>21</v>
      </c>
      <c r="F154" s="20">
        <f>SUM(F57:F61)</f>
        <v>8</v>
      </c>
      <c r="G154" s="20">
        <f>SUM(G57:G61)</f>
        <v>1</v>
      </c>
      <c r="H154" s="20"/>
      <c r="I154" s="20">
        <f>SUM(I10:I153)</f>
        <v>51326500</v>
      </c>
      <c r="J154" s="20">
        <f aca="true" t="shared" si="15" ref="J154:U154">SUM(J57:J61)</f>
        <v>0</v>
      </c>
      <c r="K154" s="20">
        <f t="shared" si="15"/>
        <v>0</v>
      </c>
      <c r="L154" s="20">
        <f t="shared" si="15"/>
        <v>0</v>
      </c>
      <c r="M154" s="20">
        <f t="shared" si="15"/>
        <v>0</v>
      </c>
      <c r="N154" s="20">
        <f t="shared" si="15"/>
        <v>0</v>
      </c>
      <c r="O154" s="20">
        <f t="shared" si="15"/>
        <v>0</v>
      </c>
      <c r="P154" s="20">
        <f t="shared" si="15"/>
        <v>0</v>
      </c>
      <c r="Q154" s="20">
        <f t="shared" si="15"/>
        <v>0</v>
      </c>
      <c r="R154" s="20">
        <f t="shared" si="15"/>
        <v>0</v>
      </c>
      <c r="S154" s="20">
        <f t="shared" si="15"/>
        <v>0</v>
      </c>
      <c r="T154" s="20">
        <f t="shared" si="15"/>
        <v>0</v>
      </c>
      <c r="U154" s="2">
        <f t="shared" si="15"/>
        <v>0</v>
      </c>
    </row>
    <row r="155" ht="15.75" thickTop="1"/>
    <row r="156" spans="1:21" ht="19.5">
      <c r="A156" s="9"/>
      <c r="B156" s="9"/>
      <c r="C156" s="344" t="s">
        <v>243</v>
      </c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</row>
    <row r="157" spans="1:21" ht="19.5">
      <c r="A157" s="24"/>
      <c r="B157" s="25" t="s">
        <v>31</v>
      </c>
      <c r="C157" s="345" t="s">
        <v>32</v>
      </c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</row>
    <row r="158" spans="6:7" ht="15">
      <c r="F158" s="7"/>
      <c r="G158" s="7"/>
    </row>
    <row r="159" ht="15">
      <c r="F159" s="7"/>
    </row>
    <row r="161" ht="15">
      <c r="U161">
        <v>679717400</v>
      </c>
    </row>
    <row r="163" ht="15">
      <c r="C163" s="7">
        <f>ATMQ1!G172+ATMT4!I159+ATMT5!I162+ATMT6!I163+ATMT7!I161+ATMT8!I156+ATMT9!I154</f>
        <v>497726900</v>
      </c>
    </row>
    <row r="165" ht="15">
      <c r="I165" s="7"/>
    </row>
    <row r="170" ht="15">
      <c r="H170" s="7"/>
    </row>
  </sheetData>
  <sheetProtection/>
  <mergeCells count="11">
    <mergeCell ref="H8:H9"/>
    <mergeCell ref="I8:I9"/>
    <mergeCell ref="U8:U9"/>
    <mergeCell ref="C156:U156"/>
    <mergeCell ref="C157:U157"/>
    <mergeCell ref="A4:U4"/>
    <mergeCell ref="A5:U5"/>
    <mergeCell ref="A8:A9"/>
    <mergeCell ref="B8:B9"/>
    <mergeCell ref="C8:C9"/>
    <mergeCell ref="D8:D9"/>
  </mergeCells>
  <printOptions/>
  <pageMargins left="0.7" right="0.7" top="0.75" bottom="0.4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0"/>
  <sheetViews>
    <sheetView zoomScalePageLayoutView="0" workbookViewId="0" topLeftCell="A77">
      <selection activeCell="C90" sqref="C90:F90"/>
    </sheetView>
  </sheetViews>
  <sheetFormatPr defaultColWidth="9.140625" defaultRowHeight="15"/>
  <cols>
    <col min="1" max="1" width="6.7109375" style="0" bestFit="1" customWidth="1"/>
    <col min="2" max="2" width="26.00390625" style="0" customWidth="1"/>
    <col min="3" max="3" width="11.421875" style="0" customWidth="1"/>
    <col min="4" max="4" width="17.00390625" style="0" customWidth="1"/>
    <col min="5" max="6" width="14.00390625" style="0" customWidth="1"/>
    <col min="7" max="7" width="10.8515625" style="0" customWidth="1"/>
    <col min="8" max="8" width="14.8515625" style="0" bestFit="1" customWidth="1"/>
    <col min="9" max="10" width="0" style="0" hidden="1" customWidth="1"/>
    <col min="11" max="11" width="17.28125" style="0" hidden="1" customWidth="1"/>
    <col min="12" max="13" width="12.57421875" style="6" hidden="1" customWidth="1"/>
    <col min="14" max="19" width="0" style="0" hidden="1" customWidth="1"/>
    <col min="20" max="20" width="14.00390625" style="0" customWidth="1"/>
  </cols>
  <sheetData>
    <row r="1" spans="1:20" ht="16.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16.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0"/>
      <c r="O2" s="10"/>
      <c r="P2" s="10"/>
      <c r="Q2" s="10"/>
      <c r="R2" s="10"/>
      <c r="S2" s="10"/>
      <c r="T2" s="10"/>
    </row>
    <row r="3" spans="1:20" ht="16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0"/>
      <c r="O3" s="10"/>
      <c r="P3" s="10"/>
      <c r="Q3" s="10"/>
      <c r="R3" s="10"/>
      <c r="S3" s="10"/>
      <c r="T3" s="10"/>
    </row>
    <row r="4" spans="1:20" ht="19.5">
      <c r="A4" s="345" t="s">
        <v>105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</row>
    <row r="5" spans="1:20" ht="19.5">
      <c r="A5" s="345" t="s">
        <v>80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</row>
    <row r="6" spans="1:20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2"/>
      <c r="O6" s="12"/>
      <c r="P6" s="12"/>
      <c r="Q6" s="12"/>
      <c r="R6" s="12"/>
      <c r="S6" s="12"/>
      <c r="T6" s="12"/>
    </row>
    <row r="7" spans="1:12" ht="16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/>
    </row>
    <row r="8" spans="1:20" s="83" customFormat="1" ht="24.75" customHeight="1" thickTop="1">
      <c r="A8" s="346" t="s">
        <v>0</v>
      </c>
      <c r="B8" s="348" t="s">
        <v>10</v>
      </c>
      <c r="C8" s="348" t="s">
        <v>7</v>
      </c>
      <c r="D8" s="171" t="s">
        <v>1</v>
      </c>
      <c r="E8" s="84" t="s">
        <v>2</v>
      </c>
      <c r="F8" s="84" t="s">
        <v>3</v>
      </c>
      <c r="G8" s="350" t="s">
        <v>8</v>
      </c>
      <c r="H8" s="351" t="s">
        <v>4</v>
      </c>
      <c r="I8" s="85"/>
      <c r="J8" s="85"/>
      <c r="K8" s="85"/>
      <c r="L8" s="86"/>
      <c r="M8" s="87"/>
      <c r="N8" s="88"/>
      <c r="O8" s="88"/>
      <c r="P8" s="88"/>
      <c r="Q8" s="88"/>
      <c r="R8" s="88"/>
      <c r="S8" s="88"/>
      <c r="T8" s="353" t="s">
        <v>15</v>
      </c>
    </row>
    <row r="9" spans="1:20" s="83" customFormat="1" ht="15.75">
      <c r="A9" s="347"/>
      <c r="B9" s="349"/>
      <c r="C9" s="349"/>
      <c r="D9" s="89">
        <v>65000</v>
      </c>
      <c r="E9" s="90" t="s">
        <v>5</v>
      </c>
      <c r="F9" s="90" t="s">
        <v>6</v>
      </c>
      <c r="G9" s="349"/>
      <c r="H9" s="352"/>
      <c r="I9" s="91"/>
      <c r="J9" s="91"/>
      <c r="K9" s="91"/>
      <c r="L9" s="92"/>
      <c r="M9" s="93"/>
      <c r="N9" s="94"/>
      <c r="O9" s="94"/>
      <c r="P9" s="94"/>
      <c r="Q9" s="94"/>
      <c r="R9" s="94"/>
      <c r="S9" s="94"/>
      <c r="T9" s="354"/>
    </row>
    <row r="10" spans="1:20" ht="15.75">
      <c r="A10" s="22">
        <v>1</v>
      </c>
      <c r="B10" s="14" t="s">
        <v>16</v>
      </c>
      <c r="C10" s="4">
        <f aca="true" t="shared" si="0" ref="C10:C15">D10+E10+F10</f>
        <v>3</v>
      </c>
      <c r="D10" s="4">
        <v>1</v>
      </c>
      <c r="E10" s="4">
        <v>1</v>
      </c>
      <c r="F10" s="4">
        <v>1</v>
      </c>
      <c r="G10" s="15">
        <v>15000</v>
      </c>
      <c r="H10" s="4">
        <f aca="true" t="shared" si="1" ref="H10:H15">ROUND((D10+E10*1.3+F10*1.8)*65000+G10*C10,-2)</f>
        <v>311500</v>
      </c>
      <c r="I10" s="34"/>
      <c r="J10" s="34"/>
      <c r="K10" s="34"/>
      <c r="L10" s="35"/>
      <c r="M10" s="36"/>
      <c r="N10" s="37"/>
      <c r="O10" s="37"/>
      <c r="P10" s="37"/>
      <c r="Q10" s="37"/>
      <c r="R10" s="37"/>
      <c r="S10" s="37"/>
      <c r="T10" s="1"/>
    </row>
    <row r="11" spans="1:20" ht="15.75">
      <c r="A11" s="23">
        <v>2</v>
      </c>
      <c r="B11" s="16" t="s">
        <v>17</v>
      </c>
      <c r="C11" s="4">
        <f t="shared" si="0"/>
        <v>6</v>
      </c>
      <c r="D11" s="16">
        <v>4</v>
      </c>
      <c r="E11" s="16">
        <v>1</v>
      </c>
      <c r="F11" s="16">
        <v>1</v>
      </c>
      <c r="G11" s="15">
        <v>15000</v>
      </c>
      <c r="H11" s="4">
        <f t="shared" si="1"/>
        <v>551500</v>
      </c>
      <c r="I11" s="34"/>
      <c r="J11" s="34"/>
      <c r="K11" s="34"/>
      <c r="L11" s="35"/>
      <c r="M11" s="36"/>
      <c r="N11" s="37"/>
      <c r="O11" s="37"/>
      <c r="P11" s="37"/>
      <c r="Q11" s="37"/>
      <c r="R11" s="37"/>
      <c r="S11" s="37"/>
      <c r="T11" s="1"/>
    </row>
    <row r="12" spans="1:20" ht="15.75">
      <c r="A12" s="23">
        <v>3</v>
      </c>
      <c r="B12" s="16" t="s">
        <v>18</v>
      </c>
      <c r="C12" s="4">
        <f t="shared" si="0"/>
        <v>6</v>
      </c>
      <c r="D12" s="16">
        <v>5</v>
      </c>
      <c r="E12" s="16">
        <v>1</v>
      </c>
      <c r="F12" s="16"/>
      <c r="G12" s="15">
        <v>15000</v>
      </c>
      <c r="H12" s="4">
        <f t="shared" si="1"/>
        <v>499500</v>
      </c>
      <c r="I12" s="34"/>
      <c r="J12" s="34"/>
      <c r="K12" s="34"/>
      <c r="L12" s="35"/>
      <c r="M12" s="36"/>
      <c r="N12" s="37"/>
      <c r="O12" s="37"/>
      <c r="P12" s="37"/>
      <c r="Q12" s="37"/>
      <c r="R12" s="37"/>
      <c r="S12" s="37"/>
      <c r="T12" s="1"/>
    </row>
    <row r="13" spans="1:20" ht="15.75">
      <c r="A13" s="23">
        <v>4</v>
      </c>
      <c r="B13" s="16" t="s">
        <v>19</v>
      </c>
      <c r="C13" s="4">
        <f t="shared" si="0"/>
        <v>5</v>
      </c>
      <c r="D13" s="16">
        <v>4</v>
      </c>
      <c r="E13" s="16"/>
      <c r="F13" s="16">
        <v>1</v>
      </c>
      <c r="G13" s="15">
        <v>15000</v>
      </c>
      <c r="H13" s="4">
        <f t="shared" si="1"/>
        <v>452000</v>
      </c>
      <c r="I13" s="38" t="s">
        <v>11</v>
      </c>
      <c r="J13" s="38"/>
      <c r="K13" s="38"/>
      <c r="L13" s="35"/>
      <c r="M13" s="36"/>
      <c r="N13" s="37"/>
      <c r="O13" s="37"/>
      <c r="P13" s="37"/>
      <c r="Q13" s="37"/>
      <c r="R13" s="37"/>
      <c r="S13" s="37"/>
      <c r="T13" s="1"/>
    </row>
    <row r="14" spans="1:20" ht="15.75">
      <c r="A14" s="23">
        <v>5</v>
      </c>
      <c r="B14" s="16" t="s">
        <v>21</v>
      </c>
      <c r="C14" s="4">
        <f t="shared" si="0"/>
        <v>4</v>
      </c>
      <c r="D14" s="16">
        <v>1</v>
      </c>
      <c r="E14" s="16">
        <v>2</v>
      </c>
      <c r="F14" s="16">
        <v>1</v>
      </c>
      <c r="G14" s="15">
        <v>15000</v>
      </c>
      <c r="H14" s="4">
        <f t="shared" si="1"/>
        <v>411000</v>
      </c>
      <c r="I14" s="34"/>
      <c r="J14" s="34"/>
      <c r="K14" s="34"/>
      <c r="L14" s="35"/>
      <c r="M14" s="36"/>
      <c r="N14" s="37"/>
      <c r="O14" s="37"/>
      <c r="P14" s="37"/>
      <c r="Q14" s="37"/>
      <c r="R14" s="37"/>
      <c r="S14" s="37"/>
      <c r="T14" s="1"/>
    </row>
    <row r="15" spans="1:20" ht="15.75">
      <c r="A15" s="23">
        <v>6</v>
      </c>
      <c r="B15" s="16" t="s">
        <v>20</v>
      </c>
      <c r="C15" s="4">
        <f t="shared" si="0"/>
        <v>4</v>
      </c>
      <c r="D15" s="16">
        <v>2</v>
      </c>
      <c r="E15" s="16">
        <v>1</v>
      </c>
      <c r="F15" s="16">
        <v>1</v>
      </c>
      <c r="G15" s="15">
        <v>15000</v>
      </c>
      <c r="H15" s="4">
        <f t="shared" si="1"/>
        <v>391500</v>
      </c>
      <c r="I15" s="34"/>
      <c r="J15" s="34"/>
      <c r="K15" s="34"/>
      <c r="L15" s="35"/>
      <c r="M15" s="36"/>
      <c r="N15" s="37"/>
      <c r="O15" s="37"/>
      <c r="P15" s="37"/>
      <c r="Q15" s="37"/>
      <c r="R15" s="37"/>
      <c r="S15" s="37"/>
      <c r="T15" s="1"/>
    </row>
    <row r="16" spans="1:20" ht="15.75">
      <c r="A16" s="23">
        <v>7</v>
      </c>
      <c r="B16" s="16" t="s">
        <v>22</v>
      </c>
      <c r="C16" s="4">
        <f aca="true" t="shared" si="2" ref="C16:C21">D16+E16+F16</f>
        <v>3</v>
      </c>
      <c r="D16" s="16">
        <v>2</v>
      </c>
      <c r="E16" s="16"/>
      <c r="F16" s="16">
        <v>1</v>
      </c>
      <c r="G16" s="15">
        <v>15000</v>
      </c>
      <c r="H16" s="4">
        <f aca="true" t="shared" si="3" ref="H16:H21">ROUND((D16+E16*1.3+F16*1.8)*65000+G16*C16,-2)</f>
        <v>292000</v>
      </c>
      <c r="I16" s="34"/>
      <c r="J16" s="34"/>
      <c r="K16" s="34"/>
      <c r="L16" s="35"/>
      <c r="M16" s="36"/>
      <c r="N16" s="37"/>
      <c r="O16" s="37"/>
      <c r="P16" s="37"/>
      <c r="Q16" s="37"/>
      <c r="R16" s="37"/>
      <c r="S16" s="37"/>
      <c r="T16" s="1"/>
    </row>
    <row r="17" spans="1:20" ht="15.75">
      <c r="A17" s="23">
        <v>8</v>
      </c>
      <c r="B17" s="4" t="s">
        <v>23</v>
      </c>
      <c r="C17" s="4">
        <f t="shared" si="2"/>
        <v>6</v>
      </c>
      <c r="D17" s="16">
        <v>4</v>
      </c>
      <c r="E17" s="16">
        <v>1</v>
      </c>
      <c r="F17" s="16">
        <v>1</v>
      </c>
      <c r="G17" s="15">
        <v>15000</v>
      </c>
      <c r="H17" s="4">
        <f t="shared" si="3"/>
        <v>551500</v>
      </c>
      <c r="I17" s="34"/>
      <c r="J17" s="34" t="s">
        <v>12</v>
      </c>
      <c r="K17" s="34" t="s">
        <v>13</v>
      </c>
      <c r="L17" s="35" t="s">
        <v>14</v>
      </c>
      <c r="M17" s="36"/>
      <c r="N17" s="37"/>
      <c r="O17" s="37"/>
      <c r="P17" s="37"/>
      <c r="Q17" s="37"/>
      <c r="R17" s="37"/>
      <c r="S17" s="37"/>
      <c r="T17" s="1"/>
    </row>
    <row r="18" spans="1:20" ht="15.75">
      <c r="A18" s="23">
        <v>9</v>
      </c>
      <c r="B18" s="4" t="s">
        <v>24</v>
      </c>
      <c r="C18" s="4">
        <f t="shared" si="2"/>
        <v>5</v>
      </c>
      <c r="D18" s="16">
        <v>3</v>
      </c>
      <c r="E18" s="16">
        <v>1</v>
      </c>
      <c r="F18" s="16">
        <v>1</v>
      </c>
      <c r="G18" s="15">
        <v>15000</v>
      </c>
      <c r="H18" s="4">
        <f t="shared" si="3"/>
        <v>471500</v>
      </c>
      <c r="I18" s="34"/>
      <c r="J18" s="35">
        <v>25000</v>
      </c>
      <c r="K18" s="35">
        <v>32500</v>
      </c>
      <c r="L18" s="35">
        <v>45000</v>
      </c>
      <c r="M18" s="36"/>
      <c r="N18" s="36">
        <v>37500</v>
      </c>
      <c r="O18" s="36">
        <v>48800</v>
      </c>
      <c r="P18" s="36">
        <v>67500</v>
      </c>
      <c r="Q18" s="37"/>
      <c r="R18" s="37"/>
      <c r="S18" s="37"/>
      <c r="T18" s="1"/>
    </row>
    <row r="19" spans="1:20" ht="15.75">
      <c r="A19" s="23">
        <v>10</v>
      </c>
      <c r="B19" s="17" t="s">
        <v>27</v>
      </c>
      <c r="C19" s="4">
        <f t="shared" si="2"/>
        <v>6</v>
      </c>
      <c r="D19" s="16">
        <v>4</v>
      </c>
      <c r="E19" s="16">
        <v>1</v>
      </c>
      <c r="F19" s="16">
        <v>1</v>
      </c>
      <c r="G19" s="15">
        <v>15000</v>
      </c>
      <c r="H19" s="4">
        <f t="shared" si="3"/>
        <v>551500</v>
      </c>
      <c r="I19" s="34"/>
      <c r="J19" s="35">
        <v>80000</v>
      </c>
      <c r="K19" s="35">
        <v>99500</v>
      </c>
      <c r="L19" s="35">
        <v>132000</v>
      </c>
      <c r="M19" s="36"/>
      <c r="N19" s="36">
        <v>112500</v>
      </c>
      <c r="O19" s="36">
        <v>141800</v>
      </c>
      <c r="P19" s="36">
        <v>190500</v>
      </c>
      <c r="Q19" s="37"/>
      <c r="R19" s="37"/>
      <c r="S19" s="37"/>
      <c r="T19" s="1"/>
    </row>
    <row r="20" spans="1:20" ht="15.75">
      <c r="A20" s="23">
        <v>11</v>
      </c>
      <c r="B20" s="17" t="s">
        <v>25</v>
      </c>
      <c r="C20" s="4">
        <f t="shared" si="2"/>
        <v>6</v>
      </c>
      <c r="D20" s="16">
        <v>2</v>
      </c>
      <c r="E20" s="16">
        <v>3</v>
      </c>
      <c r="F20" s="16">
        <v>1</v>
      </c>
      <c r="G20" s="15">
        <v>15000</v>
      </c>
      <c r="H20" s="4">
        <f t="shared" si="3"/>
        <v>590500</v>
      </c>
      <c r="I20" s="34"/>
      <c r="J20" s="39">
        <f>J19-J18</f>
        <v>55000</v>
      </c>
      <c r="K20" s="39">
        <f>K19-K18</f>
        <v>67000</v>
      </c>
      <c r="L20" s="39">
        <f>L19-L18</f>
        <v>87000</v>
      </c>
      <c r="M20" s="40"/>
      <c r="N20" s="41">
        <f>N19-N18</f>
        <v>75000</v>
      </c>
      <c r="O20" s="41">
        <f>O19-O18</f>
        <v>93000</v>
      </c>
      <c r="P20" s="41">
        <f>P19-P18</f>
        <v>123000</v>
      </c>
      <c r="Q20" s="37"/>
      <c r="R20" s="37"/>
      <c r="S20" s="37"/>
      <c r="T20" s="1"/>
    </row>
    <row r="21" spans="1:20" ht="15.75">
      <c r="A21" s="23">
        <v>12</v>
      </c>
      <c r="B21" s="17" t="s">
        <v>26</v>
      </c>
      <c r="C21" s="4">
        <f t="shared" si="2"/>
        <v>2</v>
      </c>
      <c r="D21" s="16">
        <v>2</v>
      </c>
      <c r="E21" s="16"/>
      <c r="F21" s="16"/>
      <c r="G21" s="15">
        <v>15000</v>
      </c>
      <c r="H21" s="4">
        <f t="shared" si="3"/>
        <v>160000</v>
      </c>
      <c r="I21" s="34"/>
      <c r="J21" s="34"/>
      <c r="K21" s="34"/>
      <c r="L21" s="35"/>
      <c r="M21" s="36"/>
      <c r="N21" s="37"/>
      <c r="O21" s="37"/>
      <c r="P21" s="37"/>
      <c r="Q21" s="37"/>
      <c r="R21" s="37"/>
      <c r="S21" s="37"/>
      <c r="T21" s="1"/>
    </row>
    <row r="22" spans="1:20" ht="15.75">
      <c r="A22" s="23">
        <v>13</v>
      </c>
      <c r="B22" s="16" t="s">
        <v>34</v>
      </c>
      <c r="C22" s="4">
        <f aca="true" t="shared" si="4" ref="C22:C42">D22+E22+F22</f>
        <v>4</v>
      </c>
      <c r="D22" s="16">
        <v>3</v>
      </c>
      <c r="E22" s="16"/>
      <c r="F22" s="16">
        <v>1</v>
      </c>
      <c r="G22" s="15">
        <v>15000</v>
      </c>
      <c r="H22" s="4">
        <f aca="true" t="shared" si="5" ref="H22:H42">ROUND((D22+E22*1.3+F22*1.8)*65000+G22*C22,-2)</f>
        <v>372000</v>
      </c>
      <c r="I22" s="34"/>
      <c r="J22" s="34"/>
      <c r="K22" s="34"/>
      <c r="L22" s="35"/>
      <c r="M22" s="36"/>
      <c r="N22" s="37"/>
      <c r="O22" s="37"/>
      <c r="P22" s="37"/>
      <c r="Q22" s="37"/>
      <c r="R22" s="37"/>
      <c r="S22" s="37"/>
      <c r="T22" s="1"/>
    </row>
    <row r="23" spans="1:20" ht="15.75">
      <c r="A23" s="23">
        <v>14</v>
      </c>
      <c r="B23" s="4" t="s">
        <v>35</v>
      </c>
      <c r="C23" s="4">
        <f t="shared" si="4"/>
        <v>3</v>
      </c>
      <c r="D23" s="16">
        <v>2</v>
      </c>
      <c r="E23" s="16">
        <v>1</v>
      </c>
      <c r="F23" s="16"/>
      <c r="G23" s="15">
        <v>15000</v>
      </c>
      <c r="H23" s="4">
        <f t="shared" si="5"/>
        <v>259500</v>
      </c>
      <c r="I23" s="34"/>
      <c r="J23" s="34" t="s">
        <v>12</v>
      </c>
      <c r="K23" s="34" t="s">
        <v>13</v>
      </c>
      <c r="L23" s="35" t="s">
        <v>14</v>
      </c>
      <c r="M23" s="36"/>
      <c r="N23" s="37"/>
      <c r="O23" s="37"/>
      <c r="P23" s="37"/>
      <c r="Q23" s="37"/>
      <c r="R23" s="37"/>
      <c r="S23" s="37"/>
      <c r="T23" s="1"/>
    </row>
    <row r="24" spans="1:20" ht="15.75">
      <c r="A24" s="23">
        <v>15</v>
      </c>
      <c r="B24" s="4" t="s">
        <v>36</v>
      </c>
      <c r="C24" s="4">
        <f t="shared" si="4"/>
        <v>4</v>
      </c>
      <c r="D24" s="16">
        <v>4</v>
      </c>
      <c r="E24" s="16"/>
      <c r="F24" s="16"/>
      <c r="G24" s="15">
        <v>15000</v>
      </c>
      <c r="H24" s="4">
        <f t="shared" si="5"/>
        <v>320000</v>
      </c>
      <c r="I24" s="34"/>
      <c r="J24" s="35">
        <v>25000</v>
      </c>
      <c r="K24" s="35">
        <v>32500</v>
      </c>
      <c r="L24" s="35">
        <v>45000</v>
      </c>
      <c r="M24" s="36"/>
      <c r="N24" s="36">
        <v>37500</v>
      </c>
      <c r="O24" s="36">
        <v>48800</v>
      </c>
      <c r="P24" s="36">
        <v>67500</v>
      </c>
      <c r="Q24" s="37"/>
      <c r="R24" s="37"/>
      <c r="S24" s="37"/>
      <c r="T24" s="1"/>
    </row>
    <row r="25" spans="1:20" ht="15.75">
      <c r="A25" s="23">
        <v>16</v>
      </c>
      <c r="B25" s="17" t="s">
        <v>37</v>
      </c>
      <c r="C25" s="4">
        <f t="shared" si="4"/>
        <v>3</v>
      </c>
      <c r="D25" s="16">
        <v>2</v>
      </c>
      <c r="E25" s="16"/>
      <c r="F25" s="16">
        <v>1</v>
      </c>
      <c r="G25" s="15">
        <v>15000</v>
      </c>
      <c r="H25" s="4">
        <f t="shared" si="5"/>
        <v>292000</v>
      </c>
      <c r="I25" s="34"/>
      <c r="J25" s="35">
        <v>80000</v>
      </c>
      <c r="K25" s="35">
        <v>99500</v>
      </c>
      <c r="L25" s="35">
        <v>132000</v>
      </c>
      <c r="M25" s="36"/>
      <c r="N25" s="36">
        <v>112500</v>
      </c>
      <c r="O25" s="36">
        <v>141800</v>
      </c>
      <c r="P25" s="36">
        <v>190500</v>
      </c>
      <c r="Q25" s="37"/>
      <c r="R25" s="37"/>
      <c r="S25" s="37"/>
      <c r="T25" s="1"/>
    </row>
    <row r="26" spans="1:20" ht="15.75">
      <c r="A26" s="23">
        <v>17</v>
      </c>
      <c r="B26" s="17" t="s">
        <v>38</v>
      </c>
      <c r="C26" s="4">
        <f t="shared" si="4"/>
        <v>3</v>
      </c>
      <c r="D26" s="16"/>
      <c r="E26" s="16">
        <v>2</v>
      </c>
      <c r="F26" s="16">
        <v>1</v>
      </c>
      <c r="G26" s="15">
        <v>15000</v>
      </c>
      <c r="H26" s="4">
        <f t="shared" si="5"/>
        <v>331000</v>
      </c>
      <c r="I26" s="34"/>
      <c r="J26" s="39">
        <f>J25-J24</f>
        <v>55000</v>
      </c>
      <c r="K26" s="39">
        <f>K25-K24</f>
        <v>67000</v>
      </c>
      <c r="L26" s="39">
        <f>L25-L24</f>
        <v>87000</v>
      </c>
      <c r="M26" s="40"/>
      <c r="N26" s="41">
        <f>N25-N24</f>
        <v>75000</v>
      </c>
      <c r="O26" s="41">
        <f>O25-O24</f>
        <v>93000</v>
      </c>
      <c r="P26" s="41">
        <f>P25-P24</f>
        <v>123000</v>
      </c>
      <c r="Q26" s="37"/>
      <c r="R26" s="37"/>
      <c r="S26" s="37"/>
      <c r="T26" s="1"/>
    </row>
    <row r="27" spans="1:20" ht="15.75">
      <c r="A27" s="23">
        <v>18</v>
      </c>
      <c r="B27" s="17" t="s">
        <v>39</v>
      </c>
      <c r="C27" s="4">
        <f t="shared" si="4"/>
        <v>4</v>
      </c>
      <c r="D27" s="16">
        <v>1</v>
      </c>
      <c r="E27" s="16">
        <v>2</v>
      </c>
      <c r="F27" s="16">
        <v>1</v>
      </c>
      <c r="G27" s="15">
        <v>15000</v>
      </c>
      <c r="H27" s="4">
        <f t="shared" si="5"/>
        <v>411000</v>
      </c>
      <c r="I27" s="34"/>
      <c r="J27" s="39"/>
      <c r="K27" s="39"/>
      <c r="L27" s="39"/>
      <c r="M27" s="40"/>
      <c r="N27" s="41"/>
      <c r="O27" s="41"/>
      <c r="P27" s="41"/>
      <c r="Q27" s="37"/>
      <c r="R27" s="37"/>
      <c r="S27" s="37"/>
      <c r="T27" s="1"/>
    </row>
    <row r="28" spans="1:20" ht="15.75">
      <c r="A28" s="23">
        <v>19</v>
      </c>
      <c r="B28" s="17" t="s">
        <v>40</v>
      </c>
      <c r="C28" s="4">
        <f t="shared" si="4"/>
        <v>3</v>
      </c>
      <c r="D28" s="16">
        <v>1</v>
      </c>
      <c r="E28" s="16">
        <v>1</v>
      </c>
      <c r="F28" s="16">
        <v>1</v>
      </c>
      <c r="G28" s="15">
        <v>15000</v>
      </c>
      <c r="H28" s="4">
        <f t="shared" si="5"/>
        <v>311500</v>
      </c>
      <c r="I28" s="34"/>
      <c r="J28" s="39"/>
      <c r="K28" s="39"/>
      <c r="L28" s="39"/>
      <c r="M28" s="40"/>
      <c r="N28" s="41"/>
      <c r="O28" s="41"/>
      <c r="P28" s="41"/>
      <c r="Q28" s="37"/>
      <c r="R28" s="37"/>
      <c r="S28" s="37"/>
      <c r="T28" s="1"/>
    </row>
    <row r="29" spans="1:20" ht="15.75">
      <c r="A29" s="23">
        <v>20</v>
      </c>
      <c r="B29" s="17" t="s">
        <v>41</v>
      </c>
      <c r="C29" s="4">
        <f t="shared" si="4"/>
        <v>4</v>
      </c>
      <c r="D29" s="16">
        <v>4</v>
      </c>
      <c r="E29" s="16"/>
      <c r="F29" s="16"/>
      <c r="G29" s="15">
        <v>15000</v>
      </c>
      <c r="H29" s="4">
        <f t="shared" si="5"/>
        <v>320000</v>
      </c>
      <c r="I29" s="34"/>
      <c r="J29" s="34"/>
      <c r="K29" s="34"/>
      <c r="L29" s="35"/>
      <c r="M29" s="36"/>
      <c r="N29" s="37"/>
      <c r="O29" s="37"/>
      <c r="P29" s="37"/>
      <c r="Q29" s="37"/>
      <c r="R29" s="37"/>
      <c r="S29" s="37"/>
      <c r="T29" s="1"/>
    </row>
    <row r="30" spans="1:20" ht="15.75">
      <c r="A30" s="23">
        <v>21</v>
      </c>
      <c r="B30" s="16" t="s">
        <v>42</v>
      </c>
      <c r="C30" s="4">
        <f t="shared" si="4"/>
        <v>5</v>
      </c>
      <c r="D30" s="16">
        <v>4</v>
      </c>
      <c r="E30" s="16">
        <v>1</v>
      </c>
      <c r="F30" s="16"/>
      <c r="G30" s="15">
        <v>15000</v>
      </c>
      <c r="H30" s="4">
        <f t="shared" si="5"/>
        <v>419500</v>
      </c>
      <c r="I30" s="34"/>
      <c r="J30" s="34"/>
      <c r="K30" s="34"/>
      <c r="L30" s="35"/>
      <c r="M30" s="36"/>
      <c r="N30" s="37"/>
      <c r="O30" s="37"/>
      <c r="P30" s="37"/>
      <c r="Q30" s="37"/>
      <c r="R30" s="37"/>
      <c r="S30" s="37"/>
      <c r="T30" s="1"/>
    </row>
    <row r="31" spans="1:20" ht="15.75">
      <c r="A31" s="23">
        <v>22</v>
      </c>
      <c r="B31" s="4" t="s">
        <v>43</v>
      </c>
      <c r="C31" s="4">
        <f t="shared" si="4"/>
        <v>4</v>
      </c>
      <c r="D31" s="16">
        <v>3</v>
      </c>
      <c r="E31" s="16"/>
      <c r="F31" s="16">
        <v>1</v>
      </c>
      <c r="G31" s="15">
        <v>15000</v>
      </c>
      <c r="H31" s="4">
        <f t="shared" si="5"/>
        <v>372000</v>
      </c>
      <c r="I31" s="34"/>
      <c r="J31" s="34" t="s">
        <v>12</v>
      </c>
      <c r="K31" s="34" t="s">
        <v>13</v>
      </c>
      <c r="L31" s="35" t="s">
        <v>14</v>
      </c>
      <c r="M31" s="36"/>
      <c r="N31" s="37"/>
      <c r="O31" s="37"/>
      <c r="P31" s="37"/>
      <c r="Q31" s="37"/>
      <c r="R31" s="37"/>
      <c r="S31" s="37"/>
      <c r="T31" s="1"/>
    </row>
    <row r="32" spans="1:20" ht="15.75">
      <c r="A32" s="23">
        <v>23</v>
      </c>
      <c r="B32" s="4" t="s">
        <v>44</v>
      </c>
      <c r="C32" s="4">
        <f t="shared" si="4"/>
        <v>5</v>
      </c>
      <c r="D32" s="16">
        <v>2</v>
      </c>
      <c r="E32" s="16">
        <v>2</v>
      </c>
      <c r="F32" s="16">
        <v>1</v>
      </c>
      <c r="G32" s="15">
        <v>15000</v>
      </c>
      <c r="H32" s="4">
        <f t="shared" si="5"/>
        <v>491000</v>
      </c>
      <c r="I32" s="34"/>
      <c r="J32" s="34"/>
      <c r="K32" s="34"/>
      <c r="L32" s="35"/>
      <c r="M32" s="36"/>
      <c r="N32" s="37"/>
      <c r="O32" s="37"/>
      <c r="P32" s="37"/>
      <c r="Q32" s="37"/>
      <c r="R32" s="37"/>
      <c r="S32" s="37"/>
      <c r="T32" s="1"/>
    </row>
    <row r="33" spans="1:20" ht="15.75">
      <c r="A33" s="23">
        <v>24</v>
      </c>
      <c r="B33" s="4" t="s">
        <v>45</v>
      </c>
      <c r="C33" s="4">
        <f t="shared" si="4"/>
        <v>5</v>
      </c>
      <c r="D33" s="16">
        <v>2</v>
      </c>
      <c r="E33" s="16">
        <v>2</v>
      </c>
      <c r="F33" s="16">
        <v>1</v>
      </c>
      <c r="G33" s="15">
        <v>15000</v>
      </c>
      <c r="H33" s="4">
        <f t="shared" si="5"/>
        <v>491000</v>
      </c>
      <c r="I33" s="34"/>
      <c r="J33" s="34"/>
      <c r="K33" s="34"/>
      <c r="L33" s="35"/>
      <c r="M33" s="36"/>
      <c r="N33" s="37"/>
      <c r="O33" s="37"/>
      <c r="P33" s="37"/>
      <c r="Q33" s="37"/>
      <c r="R33" s="37"/>
      <c r="S33" s="37"/>
      <c r="T33" s="1"/>
    </row>
    <row r="34" spans="1:20" ht="15.75">
      <c r="A34" s="23">
        <v>25</v>
      </c>
      <c r="B34" s="4" t="s">
        <v>46</v>
      </c>
      <c r="C34" s="4">
        <f t="shared" si="4"/>
        <v>4</v>
      </c>
      <c r="D34" s="16">
        <v>3</v>
      </c>
      <c r="E34" s="16"/>
      <c r="F34" s="16">
        <v>1</v>
      </c>
      <c r="G34" s="15">
        <v>15000</v>
      </c>
      <c r="H34" s="4">
        <f t="shared" si="5"/>
        <v>372000</v>
      </c>
      <c r="I34" s="34"/>
      <c r="J34" s="34"/>
      <c r="K34" s="34"/>
      <c r="L34" s="35"/>
      <c r="M34" s="36"/>
      <c r="N34" s="37"/>
      <c r="O34" s="37"/>
      <c r="P34" s="37"/>
      <c r="Q34" s="37"/>
      <c r="R34" s="37"/>
      <c r="S34" s="37"/>
      <c r="T34" s="1"/>
    </row>
    <row r="35" spans="1:20" ht="15.75">
      <c r="A35" s="23">
        <v>26</v>
      </c>
      <c r="B35" s="4" t="s">
        <v>47</v>
      </c>
      <c r="C35" s="4">
        <f t="shared" si="4"/>
        <v>1</v>
      </c>
      <c r="D35" s="16"/>
      <c r="E35" s="16"/>
      <c r="F35" s="16">
        <v>1</v>
      </c>
      <c r="G35" s="15">
        <v>15000</v>
      </c>
      <c r="H35" s="4">
        <f t="shared" si="5"/>
        <v>132000</v>
      </c>
      <c r="I35" s="178"/>
      <c r="J35" s="178"/>
      <c r="K35" s="178"/>
      <c r="L35" s="179"/>
      <c r="M35" s="180"/>
      <c r="N35" s="172"/>
      <c r="O35" s="172"/>
      <c r="P35" s="172"/>
      <c r="Q35" s="172"/>
      <c r="R35" s="172"/>
      <c r="S35" s="172"/>
      <c r="T35" s="1"/>
    </row>
    <row r="36" spans="1:20" ht="15.75">
      <c r="A36" s="23">
        <v>27</v>
      </c>
      <c r="B36" s="16" t="s">
        <v>48</v>
      </c>
      <c r="C36" s="16">
        <f t="shared" si="4"/>
        <v>4</v>
      </c>
      <c r="D36" s="16">
        <v>3</v>
      </c>
      <c r="E36" s="16"/>
      <c r="F36" s="16">
        <v>1</v>
      </c>
      <c r="G36" s="181">
        <v>15000</v>
      </c>
      <c r="H36" s="16">
        <f t="shared" si="5"/>
        <v>372000</v>
      </c>
      <c r="I36" s="182"/>
      <c r="J36" s="182"/>
      <c r="K36" s="182"/>
      <c r="L36" s="183"/>
      <c r="M36" s="184"/>
      <c r="N36" s="176"/>
      <c r="O36" s="176"/>
      <c r="P36" s="176"/>
      <c r="Q36" s="176"/>
      <c r="R36" s="176"/>
      <c r="S36" s="176"/>
      <c r="T36" s="177"/>
    </row>
    <row r="37" spans="1:20" ht="15.75">
      <c r="A37" s="23">
        <v>28</v>
      </c>
      <c r="B37" s="4" t="s">
        <v>49</v>
      </c>
      <c r="C37" s="4">
        <f t="shared" si="4"/>
        <v>4</v>
      </c>
      <c r="D37" s="16">
        <v>1</v>
      </c>
      <c r="E37" s="16">
        <v>2</v>
      </c>
      <c r="F37" s="16">
        <v>1</v>
      </c>
      <c r="G37" s="15">
        <v>15000</v>
      </c>
      <c r="H37" s="4">
        <f t="shared" si="5"/>
        <v>411000</v>
      </c>
      <c r="I37" s="34"/>
      <c r="J37" s="34"/>
      <c r="K37" s="34"/>
      <c r="L37" s="35"/>
      <c r="M37" s="36"/>
      <c r="N37" s="37"/>
      <c r="O37" s="37"/>
      <c r="P37" s="37"/>
      <c r="Q37" s="37"/>
      <c r="R37" s="37"/>
      <c r="S37" s="37"/>
      <c r="T37" s="1"/>
    </row>
    <row r="38" spans="1:20" ht="15.75">
      <c r="A38" s="23">
        <v>29</v>
      </c>
      <c r="B38" s="4" t="s">
        <v>50</v>
      </c>
      <c r="C38" s="4">
        <f t="shared" si="4"/>
        <v>5</v>
      </c>
      <c r="D38" s="16">
        <v>4</v>
      </c>
      <c r="E38" s="16"/>
      <c r="F38" s="16">
        <v>1</v>
      </c>
      <c r="G38" s="15">
        <v>15000</v>
      </c>
      <c r="H38" s="4">
        <f t="shared" si="5"/>
        <v>452000</v>
      </c>
      <c r="I38" s="34"/>
      <c r="J38" s="34"/>
      <c r="K38" s="34"/>
      <c r="L38" s="35"/>
      <c r="M38" s="36"/>
      <c r="N38" s="37"/>
      <c r="O38" s="37"/>
      <c r="P38" s="37"/>
      <c r="Q38" s="37"/>
      <c r="R38" s="37"/>
      <c r="S38" s="37"/>
      <c r="T38" s="1"/>
    </row>
    <row r="39" spans="1:20" ht="15.75">
      <c r="A39" s="23">
        <v>30</v>
      </c>
      <c r="B39" s="4" t="s">
        <v>51</v>
      </c>
      <c r="C39" s="4">
        <f t="shared" si="4"/>
        <v>4</v>
      </c>
      <c r="D39" s="16">
        <v>2</v>
      </c>
      <c r="E39" s="16">
        <v>2</v>
      </c>
      <c r="F39" s="16"/>
      <c r="G39" s="15">
        <v>15000</v>
      </c>
      <c r="H39" s="4">
        <f t="shared" si="5"/>
        <v>359000</v>
      </c>
      <c r="I39" s="34"/>
      <c r="J39" s="34"/>
      <c r="K39" s="34"/>
      <c r="L39" s="35"/>
      <c r="M39" s="36"/>
      <c r="N39" s="37"/>
      <c r="O39" s="37"/>
      <c r="P39" s="37"/>
      <c r="Q39" s="37"/>
      <c r="R39" s="37"/>
      <c r="S39" s="37"/>
      <c r="T39" s="1"/>
    </row>
    <row r="40" spans="1:20" ht="15.75">
      <c r="A40" s="23">
        <v>31</v>
      </c>
      <c r="B40" s="4" t="s">
        <v>52</v>
      </c>
      <c r="C40" s="4">
        <f t="shared" si="4"/>
        <v>5</v>
      </c>
      <c r="D40" s="16">
        <v>3</v>
      </c>
      <c r="E40" s="16">
        <v>1</v>
      </c>
      <c r="F40" s="16">
        <v>1</v>
      </c>
      <c r="G40" s="15">
        <v>15000</v>
      </c>
      <c r="H40" s="4">
        <f t="shared" si="5"/>
        <v>471500</v>
      </c>
      <c r="I40" s="34"/>
      <c r="J40" s="34"/>
      <c r="K40" s="34"/>
      <c r="L40" s="35"/>
      <c r="M40" s="36"/>
      <c r="N40" s="37"/>
      <c r="O40" s="37"/>
      <c r="P40" s="37"/>
      <c r="Q40" s="37"/>
      <c r="R40" s="37"/>
      <c r="S40" s="37"/>
      <c r="T40" s="1"/>
    </row>
    <row r="41" spans="1:20" ht="15.75">
      <c r="A41" s="23">
        <v>32</v>
      </c>
      <c r="B41" s="4" t="s">
        <v>53</v>
      </c>
      <c r="C41" s="4">
        <f t="shared" si="4"/>
        <v>5</v>
      </c>
      <c r="D41" s="16">
        <v>4</v>
      </c>
      <c r="E41" s="16">
        <v>1</v>
      </c>
      <c r="F41" s="16"/>
      <c r="G41" s="15">
        <v>15000</v>
      </c>
      <c r="H41" s="4">
        <f t="shared" si="5"/>
        <v>419500</v>
      </c>
      <c r="I41" s="34"/>
      <c r="J41" s="34"/>
      <c r="K41" s="34"/>
      <c r="L41" s="35"/>
      <c r="M41" s="36"/>
      <c r="N41" s="37"/>
      <c r="O41" s="37"/>
      <c r="P41" s="37"/>
      <c r="Q41" s="37"/>
      <c r="R41" s="37"/>
      <c r="S41" s="37"/>
      <c r="T41" s="1"/>
    </row>
    <row r="42" spans="1:20" ht="15.75">
      <c r="A42" s="23">
        <v>33</v>
      </c>
      <c r="B42" s="4" t="s">
        <v>54</v>
      </c>
      <c r="C42" s="4">
        <f t="shared" si="4"/>
        <v>5</v>
      </c>
      <c r="D42" s="16">
        <v>3</v>
      </c>
      <c r="E42" s="16">
        <v>1</v>
      </c>
      <c r="F42" s="16">
        <v>1</v>
      </c>
      <c r="G42" s="15">
        <v>15000</v>
      </c>
      <c r="H42" s="4">
        <f t="shared" si="5"/>
        <v>471500</v>
      </c>
      <c r="I42" s="34"/>
      <c r="J42" s="35">
        <v>25000</v>
      </c>
      <c r="K42" s="35">
        <v>32500</v>
      </c>
      <c r="L42" s="35">
        <v>45000</v>
      </c>
      <c r="M42" s="36"/>
      <c r="N42" s="36">
        <v>37500</v>
      </c>
      <c r="O42" s="36">
        <v>48800</v>
      </c>
      <c r="P42" s="36">
        <v>67500</v>
      </c>
      <c r="Q42" s="37"/>
      <c r="R42" s="37"/>
      <c r="S42" s="37"/>
      <c r="T42" s="1"/>
    </row>
    <row r="43" spans="1:20" ht="15.75">
      <c r="A43" s="23">
        <v>34</v>
      </c>
      <c r="B43" s="16" t="s">
        <v>62</v>
      </c>
      <c r="C43" s="4">
        <f aca="true" t="shared" si="6" ref="C43:C50">D43+E43+F43</f>
        <v>1</v>
      </c>
      <c r="D43" s="16">
        <v>1</v>
      </c>
      <c r="E43" s="16">
        <v>0</v>
      </c>
      <c r="F43" s="16"/>
      <c r="G43" s="15">
        <v>15000</v>
      </c>
      <c r="H43" s="4">
        <f aca="true" t="shared" si="7" ref="H43:H50">ROUND((D43+E43*1.3+F43*1.8)*65000+G43*C43,-2)</f>
        <v>80000</v>
      </c>
      <c r="I43" s="34"/>
      <c r="J43" s="34"/>
      <c r="K43" s="34"/>
      <c r="L43" s="35"/>
      <c r="M43" s="36"/>
      <c r="N43" s="37"/>
      <c r="O43" s="37"/>
      <c r="P43" s="37"/>
      <c r="Q43" s="37"/>
      <c r="R43" s="37"/>
      <c r="S43" s="37"/>
      <c r="T43" s="1"/>
    </row>
    <row r="44" spans="1:20" ht="15.75">
      <c r="A44" s="23">
        <v>35</v>
      </c>
      <c r="B44" s="4" t="s">
        <v>61</v>
      </c>
      <c r="C44" s="4">
        <f t="shared" si="6"/>
        <v>4</v>
      </c>
      <c r="D44" s="16">
        <v>2</v>
      </c>
      <c r="E44" s="16">
        <v>1</v>
      </c>
      <c r="F44" s="16">
        <v>1</v>
      </c>
      <c r="G44" s="15">
        <v>15000</v>
      </c>
      <c r="H44" s="4">
        <f t="shared" si="7"/>
        <v>391500</v>
      </c>
      <c r="I44" s="34"/>
      <c r="J44" s="34" t="s">
        <v>12</v>
      </c>
      <c r="K44" s="34" t="s">
        <v>13</v>
      </c>
      <c r="L44" s="35" t="s">
        <v>14</v>
      </c>
      <c r="M44" s="36"/>
      <c r="N44" s="37"/>
      <c r="O44" s="37"/>
      <c r="P44" s="37"/>
      <c r="Q44" s="37"/>
      <c r="R44" s="37"/>
      <c r="S44" s="37"/>
      <c r="T44" s="1"/>
    </row>
    <row r="45" spans="1:20" ht="15.75">
      <c r="A45" s="23">
        <v>36</v>
      </c>
      <c r="B45" s="4" t="s">
        <v>55</v>
      </c>
      <c r="C45" s="4">
        <f t="shared" si="6"/>
        <v>5</v>
      </c>
      <c r="D45" s="16">
        <v>3</v>
      </c>
      <c r="E45" s="16">
        <v>1</v>
      </c>
      <c r="F45" s="16">
        <v>1</v>
      </c>
      <c r="G45" s="15">
        <v>15000</v>
      </c>
      <c r="H45" s="4">
        <f t="shared" si="7"/>
        <v>471500</v>
      </c>
      <c r="I45" s="34"/>
      <c r="J45" s="34"/>
      <c r="K45" s="34"/>
      <c r="L45" s="35"/>
      <c r="M45" s="36"/>
      <c r="N45" s="37"/>
      <c r="O45" s="37"/>
      <c r="P45" s="37"/>
      <c r="Q45" s="37"/>
      <c r="R45" s="37"/>
      <c r="S45" s="37"/>
      <c r="T45" s="1"/>
    </row>
    <row r="46" spans="1:20" ht="15.75">
      <c r="A46" s="23">
        <v>37</v>
      </c>
      <c r="B46" s="4" t="s">
        <v>56</v>
      </c>
      <c r="C46" s="4">
        <f t="shared" si="6"/>
        <v>4</v>
      </c>
      <c r="D46" s="16">
        <v>4</v>
      </c>
      <c r="E46" s="16">
        <v>0</v>
      </c>
      <c r="F46" s="16">
        <v>0</v>
      </c>
      <c r="G46" s="15">
        <v>15000</v>
      </c>
      <c r="H46" s="4">
        <f t="shared" si="7"/>
        <v>320000</v>
      </c>
      <c r="I46" s="34"/>
      <c r="J46" s="34"/>
      <c r="K46" s="34"/>
      <c r="L46" s="35"/>
      <c r="M46" s="36"/>
      <c r="N46" s="37"/>
      <c r="O46" s="37"/>
      <c r="P46" s="37"/>
      <c r="Q46" s="37"/>
      <c r="R46" s="37"/>
      <c r="S46" s="37"/>
      <c r="T46" s="1"/>
    </row>
    <row r="47" spans="1:20" ht="15.75">
      <c r="A47" s="23">
        <v>38</v>
      </c>
      <c r="B47" s="4" t="s">
        <v>57</v>
      </c>
      <c r="C47" s="4">
        <f t="shared" si="6"/>
        <v>3</v>
      </c>
      <c r="D47" s="16">
        <v>2</v>
      </c>
      <c r="E47" s="16">
        <v>0</v>
      </c>
      <c r="F47" s="16">
        <v>1</v>
      </c>
      <c r="G47" s="15">
        <v>15000</v>
      </c>
      <c r="H47" s="4">
        <f t="shared" si="7"/>
        <v>292000</v>
      </c>
      <c r="I47" s="34"/>
      <c r="J47" s="34"/>
      <c r="K47" s="34"/>
      <c r="L47" s="35"/>
      <c r="M47" s="36"/>
      <c r="N47" s="37"/>
      <c r="O47" s="37"/>
      <c r="P47" s="37"/>
      <c r="Q47" s="37"/>
      <c r="R47" s="37"/>
      <c r="S47" s="37"/>
      <c r="T47" s="1"/>
    </row>
    <row r="48" spans="1:20" ht="15.75">
      <c r="A48" s="23">
        <v>39</v>
      </c>
      <c r="B48" s="4" t="s">
        <v>58</v>
      </c>
      <c r="C48" s="4">
        <f t="shared" si="6"/>
        <v>4</v>
      </c>
      <c r="D48" s="16">
        <v>2</v>
      </c>
      <c r="E48" s="16">
        <v>2</v>
      </c>
      <c r="F48" s="16"/>
      <c r="G48" s="15">
        <v>15000</v>
      </c>
      <c r="H48" s="4">
        <f t="shared" si="7"/>
        <v>359000</v>
      </c>
      <c r="I48" s="34"/>
      <c r="J48" s="34"/>
      <c r="K48" s="34"/>
      <c r="L48" s="35"/>
      <c r="M48" s="36"/>
      <c r="N48" s="37"/>
      <c r="O48" s="37"/>
      <c r="P48" s="37"/>
      <c r="Q48" s="37"/>
      <c r="R48" s="37"/>
      <c r="S48" s="37"/>
      <c r="T48" s="1"/>
    </row>
    <row r="49" spans="1:20" ht="15.75">
      <c r="A49" s="23">
        <v>40</v>
      </c>
      <c r="B49" s="4" t="s">
        <v>59</v>
      </c>
      <c r="C49" s="4">
        <f t="shared" si="6"/>
        <v>4</v>
      </c>
      <c r="D49" s="16">
        <v>1</v>
      </c>
      <c r="E49" s="16">
        <v>2</v>
      </c>
      <c r="F49" s="16">
        <v>1</v>
      </c>
      <c r="G49" s="15">
        <v>15000</v>
      </c>
      <c r="H49" s="4">
        <f t="shared" si="7"/>
        <v>411000</v>
      </c>
      <c r="I49" s="34"/>
      <c r="J49" s="34"/>
      <c r="K49" s="34"/>
      <c r="L49" s="35"/>
      <c r="M49" s="36"/>
      <c r="N49" s="37"/>
      <c r="O49" s="37"/>
      <c r="P49" s="37"/>
      <c r="Q49" s="37"/>
      <c r="R49" s="37"/>
      <c r="S49" s="37"/>
      <c r="T49" s="1"/>
    </row>
    <row r="50" spans="1:20" ht="15.75">
      <c r="A50" s="23">
        <v>41</v>
      </c>
      <c r="B50" s="4" t="s">
        <v>60</v>
      </c>
      <c r="C50" s="4">
        <f t="shared" si="6"/>
        <v>3</v>
      </c>
      <c r="D50" s="16">
        <v>2</v>
      </c>
      <c r="E50" s="16">
        <v>0</v>
      </c>
      <c r="F50" s="16">
        <v>1</v>
      </c>
      <c r="G50" s="15">
        <v>15000</v>
      </c>
      <c r="H50" s="4">
        <f t="shared" si="7"/>
        <v>292000</v>
      </c>
      <c r="I50" s="34"/>
      <c r="J50" s="34"/>
      <c r="K50" s="34"/>
      <c r="L50" s="35"/>
      <c r="M50" s="36"/>
      <c r="N50" s="37"/>
      <c r="O50" s="37"/>
      <c r="P50" s="37"/>
      <c r="Q50" s="37"/>
      <c r="R50" s="37"/>
      <c r="S50" s="37"/>
      <c r="T50" s="1"/>
    </row>
    <row r="51" spans="1:20" ht="15.75">
      <c r="A51" s="23">
        <v>42</v>
      </c>
      <c r="B51" s="4" t="s">
        <v>63</v>
      </c>
      <c r="C51" s="4">
        <f aca="true" t="shared" si="8" ref="C51:C56">D51+E51+F51</f>
        <v>3</v>
      </c>
      <c r="D51" s="16">
        <v>2</v>
      </c>
      <c r="E51" s="16"/>
      <c r="F51" s="16">
        <v>1</v>
      </c>
      <c r="G51" s="15">
        <v>15000</v>
      </c>
      <c r="H51" s="4">
        <f aca="true" t="shared" si="9" ref="H51:H56">ROUND((D51+E51*1.3+F51*1.8)*65000+G51*C51,-2)</f>
        <v>292000</v>
      </c>
      <c r="I51" s="34"/>
      <c r="J51" s="34" t="s">
        <v>12</v>
      </c>
      <c r="K51" s="34" t="s">
        <v>13</v>
      </c>
      <c r="L51" s="35" t="s">
        <v>14</v>
      </c>
      <c r="M51" s="36"/>
      <c r="N51" s="37"/>
      <c r="O51" s="37"/>
      <c r="P51" s="37"/>
      <c r="Q51" s="37"/>
      <c r="R51" s="37"/>
      <c r="S51" s="37"/>
      <c r="T51" s="1"/>
    </row>
    <row r="52" spans="1:20" ht="15.75">
      <c r="A52" s="23">
        <v>43</v>
      </c>
      <c r="B52" s="4" t="s">
        <v>64</v>
      </c>
      <c r="C52" s="4">
        <f t="shared" si="8"/>
        <v>5</v>
      </c>
      <c r="D52" s="16">
        <v>3</v>
      </c>
      <c r="E52" s="16">
        <v>1</v>
      </c>
      <c r="F52" s="16">
        <v>1</v>
      </c>
      <c r="G52" s="15">
        <v>15000</v>
      </c>
      <c r="H52" s="4">
        <f t="shared" si="9"/>
        <v>471500</v>
      </c>
      <c r="I52" s="34"/>
      <c r="J52" s="34"/>
      <c r="K52" s="34"/>
      <c r="L52" s="35"/>
      <c r="M52" s="36"/>
      <c r="N52" s="37"/>
      <c r="O52" s="37"/>
      <c r="P52" s="37"/>
      <c r="Q52" s="37"/>
      <c r="R52" s="37"/>
      <c r="S52" s="37"/>
      <c r="T52" s="1"/>
    </row>
    <row r="53" spans="1:20" ht="15.75">
      <c r="A53" s="23">
        <v>44</v>
      </c>
      <c r="B53" s="4" t="s">
        <v>65</v>
      </c>
      <c r="C53" s="4">
        <f t="shared" si="8"/>
        <v>6</v>
      </c>
      <c r="D53" s="16">
        <v>3</v>
      </c>
      <c r="E53" s="16">
        <v>2</v>
      </c>
      <c r="F53" s="16">
        <v>1</v>
      </c>
      <c r="G53" s="15">
        <v>15000</v>
      </c>
      <c r="H53" s="4">
        <f t="shared" si="9"/>
        <v>571000</v>
      </c>
      <c r="I53" s="34"/>
      <c r="J53" s="34"/>
      <c r="K53" s="34"/>
      <c r="L53" s="35"/>
      <c r="M53" s="36"/>
      <c r="N53" s="37"/>
      <c r="O53" s="37"/>
      <c r="P53" s="37"/>
      <c r="Q53" s="37"/>
      <c r="R53" s="37"/>
      <c r="S53" s="37"/>
      <c r="T53" s="1"/>
    </row>
    <row r="54" spans="1:20" ht="15.75">
      <c r="A54" s="23">
        <v>45</v>
      </c>
      <c r="B54" s="4" t="s">
        <v>68</v>
      </c>
      <c r="C54" s="4">
        <f t="shared" si="8"/>
        <v>5</v>
      </c>
      <c r="D54" s="16">
        <v>2</v>
      </c>
      <c r="E54" s="16">
        <v>2</v>
      </c>
      <c r="F54" s="16">
        <v>1</v>
      </c>
      <c r="G54" s="15">
        <v>15000</v>
      </c>
      <c r="H54" s="4">
        <f t="shared" si="9"/>
        <v>491000</v>
      </c>
      <c r="I54" s="34"/>
      <c r="J54" s="34"/>
      <c r="K54" s="34"/>
      <c r="L54" s="35"/>
      <c r="M54" s="36"/>
      <c r="N54" s="37"/>
      <c r="O54" s="37"/>
      <c r="P54" s="37"/>
      <c r="Q54" s="37"/>
      <c r="R54" s="37"/>
      <c r="S54" s="37"/>
      <c r="T54" s="1"/>
    </row>
    <row r="55" spans="1:20" ht="15.75">
      <c r="A55" s="23">
        <v>46</v>
      </c>
      <c r="B55" s="4" t="s">
        <v>66</v>
      </c>
      <c r="C55" s="4">
        <f t="shared" si="8"/>
        <v>4</v>
      </c>
      <c r="D55" s="16">
        <v>4</v>
      </c>
      <c r="E55" s="16"/>
      <c r="F55" s="16"/>
      <c r="G55" s="15">
        <v>15000</v>
      </c>
      <c r="H55" s="4">
        <f t="shared" si="9"/>
        <v>320000</v>
      </c>
      <c r="I55" s="34"/>
      <c r="J55" s="34"/>
      <c r="K55" s="34"/>
      <c r="L55" s="35"/>
      <c r="M55" s="36"/>
      <c r="N55" s="37"/>
      <c r="O55" s="37"/>
      <c r="P55" s="37"/>
      <c r="Q55" s="37"/>
      <c r="R55" s="37"/>
      <c r="S55" s="37"/>
      <c r="T55" s="1"/>
    </row>
    <row r="56" spans="1:20" ht="15.75">
      <c r="A56" s="23">
        <v>47</v>
      </c>
      <c r="B56" s="4" t="s">
        <v>67</v>
      </c>
      <c r="C56" s="4">
        <f t="shared" si="8"/>
        <v>5</v>
      </c>
      <c r="D56" s="16">
        <v>3</v>
      </c>
      <c r="E56" s="16">
        <v>1</v>
      </c>
      <c r="F56" s="16">
        <v>1</v>
      </c>
      <c r="G56" s="15">
        <v>15000</v>
      </c>
      <c r="H56" s="4">
        <f t="shared" si="9"/>
        <v>471500</v>
      </c>
      <c r="I56" s="34"/>
      <c r="J56" s="34"/>
      <c r="K56" s="34"/>
      <c r="L56" s="35"/>
      <c r="M56" s="36"/>
      <c r="N56" s="37"/>
      <c r="O56" s="37"/>
      <c r="P56" s="37"/>
      <c r="Q56" s="37"/>
      <c r="R56" s="37"/>
      <c r="S56" s="37"/>
      <c r="T56" s="1"/>
    </row>
    <row r="57" spans="1:20" ht="15.75">
      <c r="A57" s="23">
        <v>48</v>
      </c>
      <c r="B57" s="16" t="s">
        <v>69</v>
      </c>
      <c r="C57" s="4">
        <f aca="true" t="shared" si="10" ref="C57:C63">D57+E57+F57</f>
        <v>6</v>
      </c>
      <c r="D57" s="16">
        <v>5</v>
      </c>
      <c r="E57" s="16"/>
      <c r="F57" s="16">
        <v>1</v>
      </c>
      <c r="G57" s="15">
        <v>15000</v>
      </c>
      <c r="H57" s="4">
        <f aca="true" t="shared" si="11" ref="H57:H63">ROUND((D57+E57*1.3+F57*1.8)*65000+G57*C57,-2)</f>
        <v>532000</v>
      </c>
      <c r="I57" s="34"/>
      <c r="J57" s="34"/>
      <c r="K57" s="34"/>
      <c r="L57" s="35"/>
      <c r="M57" s="36"/>
      <c r="N57" s="37"/>
      <c r="O57" s="37"/>
      <c r="P57" s="37"/>
      <c r="Q57" s="37"/>
      <c r="R57" s="37"/>
      <c r="S57" s="37"/>
      <c r="T57" s="1"/>
    </row>
    <row r="58" spans="1:20" ht="15.75">
      <c r="A58" s="23">
        <v>49</v>
      </c>
      <c r="B58" s="4" t="s">
        <v>70</v>
      </c>
      <c r="C58" s="4">
        <f t="shared" si="10"/>
        <v>7</v>
      </c>
      <c r="D58" s="16">
        <v>3</v>
      </c>
      <c r="E58" s="16">
        <v>3</v>
      </c>
      <c r="F58" s="16">
        <v>1</v>
      </c>
      <c r="G58" s="15">
        <v>15000</v>
      </c>
      <c r="H58" s="4">
        <f t="shared" si="11"/>
        <v>670500</v>
      </c>
      <c r="I58" s="34"/>
      <c r="J58" s="34" t="s">
        <v>12</v>
      </c>
      <c r="K58" s="34" t="s">
        <v>13</v>
      </c>
      <c r="L58" s="35" t="s">
        <v>14</v>
      </c>
      <c r="M58" s="36"/>
      <c r="N58" s="37"/>
      <c r="O58" s="37"/>
      <c r="P58" s="37"/>
      <c r="Q58" s="37"/>
      <c r="R58" s="37"/>
      <c r="S58" s="37"/>
      <c r="T58" s="1"/>
    </row>
    <row r="59" spans="1:20" ht="15.75">
      <c r="A59" s="23">
        <v>50</v>
      </c>
      <c r="B59" s="4" t="s">
        <v>71</v>
      </c>
      <c r="C59" s="4">
        <f t="shared" si="10"/>
        <v>8</v>
      </c>
      <c r="D59" s="16">
        <v>5</v>
      </c>
      <c r="E59" s="16">
        <v>2</v>
      </c>
      <c r="F59" s="16">
        <v>1</v>
      </c>
      <c r="G59" s="15">
        <v>15000</v>
      </c>
      <c r="H59" s="4">
        <f t="shared" si="11"/>
        <v>731000</v>
      </c>
      <c r="I59" s="34"/>
      <c r="J59" s="34"/>
      <c r="K59" s="34"/>
      <c r="L59" s="35"/>
      <c r="M59" s="36"/>
      <c r="N59" s="37"/>
      <c r="O59" s="37"/>
      <c r="P59" s="37"/>
      <c r="Q59" s="37"/>
      <c r="R59" s="37"/>
      <c r="S59" s="37"/>
      <c r="T59" s="1"/>
    </row>
    <row r="60" spans="1:20" ht="15.75">
      <c r="A60" s="23">
        <v>51</v>
      </c>
      <c r="B60" s="4" t="s">
        <v>81</v>
      </c>
      <c r="C60" s="4">
        <f t="shared" si="10"/>
        <v>1</v>
      </c>
      <c r="D60" s="16">
        <v>1</v>
      </c>
      <c r="E60" s="16"/>
      <c r="F60" s="16"/>
      <c r="G60" s="15">
        <v>15000</v>
      </c>
      <c r="H60" s="119">
        <v>132000</v>
      </c>
      <c r="I60" s="34"/>
      <c r="J60" s="34"/>
      <c r="K60" s="34"/>
      <c r="L60" s="35"/>
      <c r="M60" s="36"/>
      <c r="N60" s="37"/>
      <c r="O60" s="37"/>
      <c r="P60" s="37"/>
      <c r="Q60" s="37"/>
      <c r="R60" s="37"/>
      <c r="S60" s="37"/>
      <c r="T60" s="1"/>
    </row>
    <row r="61" spans="1:20" ht="15.75">
      <c r="A61" s="23">
        <v>52</v>
      </c>
      <c r="B61" s="4" t="s">
        <v>82</v>
      </c>
      <c r="C61" s="4">
        <f t="shared" si="10"/>
        <v>4</v>
      </c>
      <c r="D61" s="16">
        <v>2</v>
      </c>
      <c r="E61" s="16">
        <v>1</v>
      </c>
      <c r="F61" s="16">
        <v>1</v>
      </c>
      <c r="G61" s="15">
        <v>15000</v>
      </c>
      <c r="H61" s="119">
        <v>80000</v>
      </c>
      <c r="I61" s="34"/>
      <c r="J61" s="34"/>
      <c r="K61" s="34"/>
      <c r="L61" s="35"/>
      <c r="M61" s="36"/>
      <c r="N61" s="37"/>
      <c r="O61" s="37"/>
      <c r="P61" s="37"/>
      <c r="Q61" s="37"/>
      <c r="R61" s="37"/>
      <c r="S61" s="37"/>
      <c r="T61" s="1"/>
    </row>
    <row r="62" spans="1:20" ht="15.75">
      <c r="A62" s="23">
        <v>53</v>
      </c>
      <c r="B62" s="4" t="s">
        <v>83</v>
      </c>
      <c r="C62" s="4">
        <f t="shared" si="10"/>
        <v>1</v>
      </c>
      <c r="D62" s="16"/>
      <c r="E62" s="16"/>
      <c r="F62" s="16">
        <v>1</v>
      </c>
      <c r="G62" s="15">
        <v>15000</v>
      </c>
      <c r="H62" s="119">
        <v>391500</v>
      </c>
      <c r="I62" s="34"/>
      <c r="J62" s="34"/>
      <c r="K62" s="34"/>
      <c r="L62" s="35"/>
      <c r="M62" s="36"/>
      <c r="N62" s="37"/>
      <c r="O62" s="37"/>
      <c r="P62" s="37"/>
      <c r="Q62" s="37"/>
      <c r="R62" s="37"/>
      <c r="S62" s="37"/>
      <c r="T62" s="1"/>
    </row>
    <row r="63" spans="1:20" ht="15.75">
      <c r="A63" s="23">
        <v>54</v>
      </c>
      <c r="B63" s="4" t="s">
        <v>73</v>
      </c>
      <c r="C63" s="4">
        <f t="shared" si="10"/>
        <v>1</v>
      </c>
      <c r="D63" s="16">
        <v>1</v>
      </c>
      <c r="E63" s="16"/>
      <c r="F63" s="16"/>
      <c r="G63" s="15">
        <v>15000</v>
      </c>
      <c r="H63" s="4">
        <f t="shared" si="11"/>
        <v>80000</v>
      </c>
      <c r="I63" s="34"/>
      <c r="J63" s="34"/>
      <c r="K63" s="34"/>
      <c r="L63" s="35"/>
      <c r="M63" s="36"/>
      <c r="N63" s="37"/>
      <c r="O63" s="37"/>
      <c r="P63" s="37"/>
      <c r="Q63" s="37"/>
      <c r="R63" s="37"/>
      <c r="S63" s="37"/>
      <c r="T63" s="1"/>
    </row>
    <row r="64" spans="1:20" ht="15.75">
      <c r="A64" s="23">
        <v>55</v>
      </c>
      <c r="B64" s="16" t="s">
        <v>78</v>
      </c>
      <c r="C64" s="4">
        <f aca="true" t="shared" si="12" ref="C64:C75">D64+E64+F64</f>
        <v>4</v>
      </c>
      <c r="D64" s="16">
        <v>1</v>
      </c>
      <c r="E64" s="16">
        <v>2</v>
      </c>
      <c r="F64" s="16">
        <v>1</v>
      </c>
      <c r="G64" s="15">
        <v>15000</v>
      </c>
      <c r="H64" s="4">
        <f aca="true" t="shared" si="13" ref="H64:H69">ROUND((D64+E64*1.3+F64*1.8)*65000+G64*C64,-2)</f>
        <v>411000</v>
      </c>
      <c r="I64" s="34"/>
      <c r="J64" s="34"/>
      <c r="K64" s="34"/>
      <c r="L64" s="35"/>
      <c r="M64" s="36"/>
      <c r="N64" s="37"/>
      <c r="O64" s="37"/>
      <c r="P64" s="37"/>
      <c r="Q64" s="37"/>
      <c r="R64" s="37"/>
      <c r="S64" s="37"/>
      <c r="T64" s="1"/>
    </row>
    <row r="65" spans="1:20" ht="15.75">
      <c r="A65" s="23">
        <v>56</v>
      </c>
      <c r="B65" s="4" t="s">
        <v>74</v>
      </c>
      <c r="C65" s="4">
        <f t="shared" si="12"/>
        <v>5</v>
      </c>
      <c r="D65" s="16">
        <v>4</v>
      </c>
      <c r="E65" s="16">
        <v>1</v>
      </c>
      <c r="F65" s="16"/>
      <c r="G65" s="15">
        <v>15000</v>
      </c>
      <c r="H65" s="4">
        <f t="shared" si="13"/>
        <v>419500</v>
      </c>
      <c r="I65" s="34"/>
      <c r="J65" s="34" t="s">
        <v>12</v>
      </c>
      <c r="K65" s="34" t="s">
        <v>13</v>
      </c>
      <c r="L65" s="35" t="s">
        <v>14</v>
      </c>
      <c r="M65" s="36"/>
      <c r="N65" s="37"/>
      <c r="O65" s="37"/>
      <c r="P65" s="37"/>
      <c r="Q65" s="37"/>
      <c r="R65" s="37"/>
      <c r="S65" s="37"/>
      <c r="T65" s="1"/>
    </row>
    <row r="66" spans="1:20" ht="15.75">
      <c r="A66" s="23">
        <v>57</v>
      </c>
      <c r="B66" s="4" t="s">
        <v>75</v>
      </c>
      <c r="C66" s="4">
        <f t="shared" si="12"/>
        <v>4</v>
      </c>
      <c r="D66" s="16">
        <v>2</v>
      </c>
      <c r="E66" s="16">
        <v>1</v>
      </c>
      <c r="F66" s="16">
        <v>1</v>
      </c>
      <c r="G66" s="15">
        <v>15000</v>
      </c>
      <c r="H66" s="4">
        <f t="shared" si="13"/>
        <v>391500</v>
      </c>
      <c r="I66" s="34"/>
      <c r="J66" s="34"/>
      <c r="K66" s="34"/>
      <c r="L66" s="35"/>
      <c r="M66" s="36"/>
      <c r="N66" s="37"/>
      <c r="O66" s="37"/>
      <c r="P66" s="37"/>
      <c r="Q66" s="37"/>
      <c r="R66" s="37"/>
      <c r="S66" s="37"/>
      <c r="T66" s="1"/>
    </row>
    <row r="67" spans="1:20" ht="15.75">
      <c r="A67" s="23">
        <v>58</v>
      </c>
      <c r="B67" s="4" t="s">
        <v>76</v>
      </c>
      <c r="C67" s="4">
        <f t="shared" si="12"/>
        <v>6</v>
      </c>
      <c r="D67" s="16">
        <v>4</v>
      </c>
      <c r="E67" s="16">
        <v>1</v>
      </c>
      <c r="F67" s="16">
        <v>1</v>
      </c>
      <c r="G67" s="15">
        <v>15000</v>
      </c>
      <c r="H67" s="4">
        <f t="shared" si="13"/>
        <v>551500</v>
      </c>
      <c r="I67" s="34"/>
      <c r="J67" s="34"/>
      <c r="K67" s="34"/>
      <c r="L67" s="35"/>
      <c r="M67" s="36"/>
      <c r="N67" s="37"/>
      <c r="O67" s="37"/>
      <c r="P67" s="37"/>
      <c r="Q67" s="37"/>
      <c r="R67" s="37"/>
      <c r="S67" s="37"/>
      <c r="T67" s="1"/>
    </row>
    <row r="68" spans="1:20" ht="15.75">
      <c r="A68" s="23">
        <v>59</v>
      </c>
      <c r="B68" s="4" t="s">
        <v>77</v>
      </c>
      <c r="C68" s="4">
        <f t="shared" si="12"/>
        <v>6</v>
      </c>
      <c r="D68" s="16">
        <v>4</v>
      </c>
      <c r="E68" s="16">
        <v>1</v>
      </c>
      <c r="F68" s="16">
        <v>1</v>
      </c>
      <c r="G68" s="15">
        <v>15000</v>
      </c>
      <c r="H68" s="4">
        <f t="shared" si="13"/>
        <v>551500</v>
      </c>
      <c r="I68" s="34"/>
      <c r="J68" s="34"/>
      <c r="K68" s="34"/>
      <c r="L68" s="35"/>
      <c r="M68" s="36"/>
      <c r="N68" s="37"/>
      <c r="O68" s="37"/>
      <c r="P68" s="37"/>
      <c r="Q68" s="37"/>
      <c r="R68" s="37"/>
      <c r="S68" s="37"/>
      <c r="T68" s="1"/>
    </row>
    <row r="69" spans="1:20" ht="15.75">
      <c r="A69" s="23">
        <v>60</v>
      </c>
      <c r="B69" s="18" t="s">
        <v>79</v>
      </c>
      <c r="C69" s="4">
        <f t="shared" si="12"/>
        <v>3</v>
      </c>
      <c r="D69" s="26">
        <v>2</v>
      </c>
      <c r="E69" s="26"/>
      <c r="F69" s="26">
        <v>1</v>
      </c>
      <c r="G69" s="26">
        <v>15000</v>
      </c>
      <c r="H69" s="4">
        <f t="shared" si="13"/>
        <v>292000</v>
      </c>
      <c r="I69" s="34"/>
      <c r="J69" s="34"/>
      <c r="K69" s="34"/>
      <c r="L69" s="35"/>
      <c r="M69" s="36"/>
      <c r="N69" s="37"/>
      <c r="O69" s="37"/>
      <c r="P69" s="37"/>
      <c r="Q69" s="37"/>
      <c r="R69" s="37"/>
      <c r="S69" s="37"/>
      <c r="T69" s="1"/>
    </row>
    <row r="70" spans="1:20" ht="16.5">
      <c r="A70" s="23">
        <v>61</v>
      </c>
      <c r="B70" s="28" t="s">
        <v>90</v>
      </c>
      <c r="C70" s="29">
        <f t="shared" si="12"/>
        <v>1</v>
      </c>
      <c r="D70" s="29"/>
      <c r="E70" s="29"/>
      <c r="F70" s="29">
        <v>1</v>
      </c>
      <c r="G70" s="30">
        <v>15000</v>
      </c>
      <c r="H70" s="29">
        <f aca="true" t="shared" si="14" ref="H70:H75">ROUND((D70*1.5+E70*1.3*1.5+F70*1.8*1.5)*65000+G70*C70,-2)</f>
        <v>190500</v>
      </c>
      <c r="I70" s="3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"/>
    </row>
    <row r="71" spans="1:20" ht="16.5">
      <c r="A71" s="23">
        <v>62</v>
      </c>
      <c r="B71" s="28" t="s">
        <v>85</v>
      </c>
      <c r="C71" s="29">
        <f t="shared" si="12"/>
        <v>6</v>
      </c>
      <c r="D71" s="29">
        <v>4</v>
      </c>
      <c r="E71" s="29">
        <v>1</v>
      </c>
      <c r="F71" s="29">
        <v>1</v>
      </c>
      <c r="G71" s="30">
        <v>15000</v>
      </c>
      <c r="H71" s="29">
        <f t="shared" si="14"/>
        <v>782300</v>
      </c>
      <c r="I71" s="31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"/>
    </row>
    <row r="72" spans="1:20" ht="16.5">
      <c r="A72" s="23">
        <v>63</v>
      </c>
      <c r="B72" s="173" t="s">
        <v>86</v>
      </c>
      <c r="C72" s="32">
        <f t="shared" si="12"/>
        <v>6</v>
      </c>
      <c r="D72" s="32">
        <v>4</v>
      </c>
      <c r="E72" s="32">
        <v>1</v>
      </c>
      <c r="F72" s="32">
        <v>1</v>
      </c>
      <c r="G72" s="174">
        <v>15000</v>
      </c>
      <c r="H72" s="32">
        <f t="shared" si="14"/>
        <v>782300</v>
      </c>
      <c r="I72" s="175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7"/>
    </row>
    <row r="73" spans="1:20" ht="16.5">
      <c r="A73" s="23">
        <v>64</v>
      </c>
      <c r="B73" s="28" t="s">
        <v>87</v>
      </c>
      <c r="C73" s="29">
        <f t="shared" si="12"/>
        <v>6</v>
      </c>
      <c r="D73" s="32">
        <v>3</v>
      </c>
      <c r="E73" s="32">
        <v>2</v>
      </c>
      <c r="F73" s="32">
        <v>1</v>
      </c>
      <c r="G73" s="30">
        <v>15000</v>
      </c>
      <c r="H73" s="29">
        <f t="shared" si="14"/>
        <v>811500</v>
      </c>
      <c r="I73" s="31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"/>
    </row>
    <row r="74" spans="1:20" ht="16.5">
      <c r="A74" s="23">
        <v>65</v>
      </c>
      <c r="B74" s="28" t="s">
        <v>88</v>
      </c>
      <c r="C74" s="29">
        <f t="shared" si="12"/>
        <v>4</v>
      </c>
      <c r="D74" s="32">
        <v>2</v>
      </c>
      <c r="E74" s="32">
        <v>1</v>
      </c>
      <c r="F74" s="32">
        <v>1</v>
      </c>
      <c r="G74" s="30">
        <v>15000</v>
      </c>
      <c r="H74" s="29">
        <f t="shared" si="14"/>
        <v>557300</v>
      </c>
      <c r="I74" s="3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"/>
    </row>
    <row r="75" spans="1:20" ht="16.5">
      <c r="A75" s="23">
        <v>66</v>
      </c>
      <c r="B75" s="28" t="s">
        <v>89</v>
      </c>
      <c r="C75" s="29">
        <f t="shared" si="12"/>
        <v>5</v>
      </c>
      <c r="D75" s="32">
        <v>4</v>
      </c>
      <c r="E75" s="32">
        <v>1</v>
      </c>
      <c r="F75" s="32"/>
      <c r="G75" s="30">
        <v>15000</v>
      </c>
      <c r="H75" s="29">
        <f t="shared" si="14"/>
        <v>591800</v>
      </c>
      <c r="I75" s="3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"/>
    </row>
    <row r="76" spans="1:20" ht="16.5">
      <c r="A76" s="23">
        <v>67</v>
      </c>
      <c r="B76" s="28" t="s">
        <v>91</v>
      </c>
      <c r="C76" s="29">
        <f>D76+E76+F76</f>
        <v>4</v>
      </c>
      <c r="D76" s="29">
        <v>3</v>
      </c>
      <c r="E76" s="29">
        <v>1</v>
      </c>
      <c r="F76" s="29"/>
      <c r="G76" s="30">
        <v>15000</v>
      </c>
      <c r="H76" s="29">
        <f>ROUND((D76*1.5+E76*1.3*1.5+F76*1.8*1.5)*65000+G76*C76,-2)</f>
        <v>479300</v>
      </c>
      <c r="I76" s="3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"/>
    </row>
    <row r="77" spans="1:20" ht="16.5">
      <c r="A77" s="23">
        <v>68</v>
      </c>
      <c r="B77" s="28" t="s">
        <v>92</v>
      </c>
      <c r="C77" s="29">
        <f aca="true" t="shared" si="15" ref="C77:C87">D77+E77+F77</f>
        <v>4</v>
      </c>
      <c r="D77" s="29">
        <v>2</v>
      </c>
      <c r="E77" s="29">
        <v>1</v>
      </c>
      <c r="F77" s="29">
        <v>1</v>
      </c>
      <c r="G77" s="30">
        <v>15000</v>
      </c>
      <c r="H77" s="29">
        <f aca="true" t="shared" si="16" ref="H77:H89">ROUND((D77*1.5+E77*1.3*1.5+F77*1.8*1.5)*65000+G77*C77,-2)</f>
        <v>557300</v>
      </c>
      <c r="I77" s="3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1"/>
    </row>
    <row r="78" spans="1:20" ht="16.5">
      <c r="A78" s="23">
        <v>69</v>
      </c>
      <c r="B78" s="28" t="s">
        <v>93</v>
      </c>
      <c r="C78" s="29">
        <f t="shared" si="15"/>
        <v>4</v>
      </c>
      <c r="D78" s="29">
        <v>3</v>
      </c>
      <c r="E78" s="29"/>
      <c r="F78" s="29">
        <v>1</v>
      </c>
      <c r="G78" s="30">
        <v>15000</v>
      </c>
      <c r="H78" s="29">
        <f t="shared" si="16"/>
        <v>528000</v>
      </c>
      <c r="I78" s="3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1"/>
    </row>
    <row r="79" spans="1:20" ht="16.5">
      <c r="A79" s="23">
        <v>70</v>
      </c>
      <c r="B79" s="28" t="s">
        <v>94</v>
      </c>
      <c r="C79" s="29">
        <f t="shared" si="15"/>
        <v>3</v>
      </c>
      <c r="D79" s="29">
        <v>1</v>
      </c>
      <c r="E79" s="29">
        <v>1</v>
      </c>
      <c r="F79" s="29">
        <v>1</v>
      </c>
      <c r="G79" s="30">
        <v>15000</v>
      </c>
      <c r="H79" s="29">
        <f t="shared" si="16"/>
        <v>444800</v>
      </c>
      <c r="I79" s="3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1"/>
    </row>
    <row r="80" spans="1:20" ht="16.5">
      <c r="A80" s="23">
        <v>71</v>
      </c>
      <c r="B80" s="28" t="s">
        <v>95</v>
      </c>
      <c r="C80" s="29">
        <f t="shared" si="15"/>
        <v>4</v>
      </c>
      <c r="D80" s="29">
        <v>2</v>
      </c>
      <c r="E80" s="29">
        <v>2</v>
      </c>
      <c r="F80" s="29"/>
      <c r="G80" s="30">
        <v>15000</v>
      </c>
      <c r="H80" s="29">
        <f t="shared" si="16"/>
        <v>508500</v>
      </c>
      <c r="I80" s="3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1"/>
    </row>
    <row r="81" spans="1:20" ht="16.5">
      <c r="A81" s="23">
        <v>72</v>
      </c>
      <c r="B81" s="28" t="s">
        <v>96</v>
      </c>
      <c r="C81" s="29">
        <f t="shared" si="15"/>
        <v>5</v>
      </c>
      <c r="D81" s="29">
        <v>3</v>
      </c>
      <c r="E81" s="29">
        <v>2</v>
      </c>
      <c r="F81" s="29"/>
      <c r="G81" s="30">
        <v>15000</v>
      </c>
      <c r="H81" s="29">
        <f t="shared" si="16"/>
        <v>621000</v>
      </c>
      <c r="I81" s="3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1"/>
    </row>
    <row r="82" spans="1:20" ht="16.5">
      <c r="A82" s="23">
        <v>73</v>
      </c>
      <c r="B82" s="28" t="s">
        <v>104</v>
      </c>
      <c r="C82" s="29">
        <f t="shared" si="15"/>
        <v>4</v>
      </c>
      <c r="D82" s="29">
        <v>3</v>
      </c>
      <c r="E82" s="29"/>
      <c r="F82" s="29">
        <v>1</v>
      </c>
      <c r="G82" s="30">
        <v>15000</v>
      </c>
      <c r="H82" s="29">
        <f t="shared" si="16"/>
        <v>528000</v>
      </c>
      <c r="I82" s="31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1"/>
    </row>
    <row r="83" spans="1:20" ht="16.5">
      <c r="A83" s="23">
        <v>74</v>
      </c>
      <c r="B83" s="28" t="s">
        <v>97</v>
      </c>
      <c r="C83" s="29">
        <f t="shared" si="15"/>
        <v>6</v>
      </c>
      <c r="D83" s="29">
        <v>4</v>
      </c>
      <c r="E83" s="29">
        <v>1</v>
      </c>
      <c r="F83" s="29">
        <v>1</v>
      </c>
      <c r="G83" s="30">
        <v>15000</v>
      </c>
      <c r="H83" s="29">
        <f t="shared" si="16"/>
        <v>782300</v>
      </c>
      <c r="I83" s="31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1"/>
    </row>
    <row r="84" spans="1:20" ht="16.5">
      <c r="A84" s="23">
        <v>75</v>
      </c>
      <c r="B84" s="28" t="s">
        <v>98</v>
      </c>
      <c r="C84" s="29">
        <f t="shared" si="15"/>
        <v>5</v>
      </c>
      <c r="D84" s="29">
        <v>2</v>
      </c>
      <c r="E84" s="29">
        <v>1</v>
      </c>
      <c r="F84" s="29">
        <v>2</v>
      </c>
      <c r="G84" s="30">
        <v>15000</v>
      </c>
      <c r="H84" s="29">
        <f t="shared" si="16"/>
        <v>747800</v>
      </c>
      <c r="I84" s="31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1"/>
    </row>
    <row r="85" spans="1:20" ht="16.5">
      <c r="A85" s="23">
        <v>76</v>
      </c>
      <c r="B85" s="28" t="s">
        <v>99</v>
      </c>
      <c r="C85" s="29">
        <f t="shared" si="15"/>
        <v>3</v>
      </c>
      <c r="D85" s="29">
        <v>2</v>
      </c>
      <c r="E85" s="29">
        <v>1</v>
      </c>
      <c r="F85" s="29"/>
      <c r="G85" s="30">
        <v>15000</v>
      </c>
      <c r="H85" s="29">
        <f t="shared" si="16"/>
        <v>366800</v>
      </c>
      <c r="I85" s="31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1"/>
    </row>
    <row r="86" spans="1:20" ht="16.5">
      <c r="A86" s="23">
        <v>77</v>
      </c>
      <c r="B86" s="28" t="s">
        <v>100</v>
      </c>
      <c r="C86" s="29">
        <f t="shared" si="15"/>
        <v>4</v>
      </c>
      <c r="D86" s="29">
        <v>3</v>
      </c>
      <c r="E86" s="29"/>
      <c r="F86" s="29">
        <v>1</v>
      </c>
      <c r="G86" s="30">
        <v>15000</v>
      </c>
      <c r="H86" s="29">
        <f t="shared" si="16"/>
        <v>528000</v>
      </c>
      <c r="I86" s="31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1"/>
    </row>
    <row r="87" spans="1:20" ht="16.5">
      <c r="A87" s="23">
        <v>78</v>
      </c>
      <c r="B87" s="28" t="s">
        <v>101</v>
      </c>
      <c r="C87" s="29">
        <f t="shared" si="15"/>
        <v>4</v>
      </c>
      <c r="D87" s="32">
        <v>3</v>
      </c>
      <c r="E87" s="32"/>
      <c r="F87" s="32">
        <v>1</v>
      </c>
      <c r="G87" s="30">
        <v>15000</v>
      </c>
      <c r="H87" s="29">
        <f t="shared" si="16"/>
        <v>528000</v>
      </c>
      <c r="I87" s="31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1"/>
    </row>
    <row r="88" spans="1:20" ht="16.5">
      <c r="A88" s="23">
        <v>79</v>
      </c>
      <c r="B88" s="28" t="s">
        <v>102</v>
      </c>
      <c r="C88" s="29">
        <f>D88+E88+F88</f>
        <v>4</v>
      </c>
      <c r="D88" s="32">
        <v>2</v>
      </c>
      <c r="E88" s="32">
        <v>2</v>
      </c>
      <c r="F88" s="32"/>
      <c r="G88" s="30">
        <v>15000</v>
      </c>
      <c r="H88" s="29">
        <f t="shared" si="16"/>
        <v>508500</v>
      </c>
      <c r="I88" s="31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1"/>
    </row>
    <row r="89" spans="1:20" ht="17.25" thickBot="1">
      <c r="A89" s="33">
        <v>80</v>
      </c>
      <c r="B89" s="28" t="s">
        <v>103</v>
      </c>
      <c r="C89" s="29">
        <f>D89+E89+F89</f>
        <v>2</v>
      </c>
      <c r="D89" s="32">
        <v>1</v>
      </c>
      <c r="E89" s="32"/>
      <c r="F89" s="32">
        <v>1</v>
      </c>
      <c r="G89" s="30">
        <v>15000</v>
      </c>
      <c r="H89" s="29">
        <f t="shared" si="16"/>
        <v>303000</v>
      </c>
      <c r="I89" s="31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1"/>
    </row>
    <row r="90" spans="1:20" ht="16.5" thickBot="1">
      <c r="A90" s="19">
        <f>A89</f>
        <v>80</v>
      </c>
      <c r="B90" s="21" t="s">
        <v>9</v>
      </c>
      <c r="C90" s="20">
        <f>SUM(C10:C89)</f>
        <v>336</v>
      </c>
      <c r="D90" s="20">
        <f>SUM(D10:D89)</f>
        <v>204</v>
      </c>
      <c r="E90" s="20">
        <f>SUM(E10:E89)</f>
        <v>72</v>
      </c>
      <c r="F90" s="20">
        <f>SUM(F10:F89)</f>
        <v>60</v>
      </c>
      <c r="G90" s="20"/>
      <c r="H90" s="20">
        <f>SUM(H10:H89)</f>
        <v>34700000</v>
      </c>
      <c r="I90" s="20">
        <f aca="true" t="shared" si="17" ref="I90:S90">SUM(I64:I69)</f>
        <v>0</v>
      </c>
      <c r="J90" s="20">
        <f t="shared" si="17"/>
        <v>0</v>
      </c>
      <c r="K90" s="20">
        <f t="shared" si="17"/>
        <v>0</v>
      </c>
      <c r="L90" s="20">
        <f t="shared" si="17"/>
        <v>0</v>
      </c>
      <c r="M90" s="20">
        <f t="shared" si="17"/>
        <v>0</v>
      </c>
      <c r="N90" s="20">
        <f t="shared" si="17"/>
        <v>0</v>
      </c>
      <c r="O90" s="20">
        <f t="shared" si="17"/>
        <v>0</v>
      </c>
      <c r="P90" s="20">
        <f t="shared" si="17"/>
        <v>0</v>
      </c>
      <c r="Q90" s="20">
        <f t="shared" si="17"/>
        <v>0</v>
      </c>
      <c r="R90" s="20">
        <f t="shared" si="17"/>
        <v>0</v>
      </c>
      <c r="S90" s="20">
        <f t="shared" si="17"/>
        <v>0</v>
      </c>
      <c r="T90" s="2">
        <f>SUM(T64:T68)</f>
        <v>0</v>
      </c>
    </row>
    <row r="91" ht="15.75" thickTop="1"/>
    <row r="92" spans="1:20" ht="19.5">
      <c r="A92" s="9"/>
      <c r="B92" s="9"/>
      <c r="C92" s="9"/>
      <c r="D92" s="9"/>
      <c r="E92" s="9"/>
      <c r="F92" s="344" t="s">
        <v>33</v>
      </c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</row>
    <row r="93" spans="1:20" ht="19.5">
      <c r="A93" s="24"/>
      <c r="B93" s="25" t="s">
        <v>31</v>
      </c>
      <c r="C93" s="24"/>
      <c r="D93" s="24"/>
      <c r="E93" s="24"/>
      <c r="F93" s="24"/>
      <c r="G93" s="24" t="s">
        <v>32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7" ht="15">
      <c r="H97" s="7"/>
    </row>
    <row r="100" ht="15">
      <c r="G100" s="7">
        <f>34700000-H90</f>
        <v>0</v>
      </c>
    </row>
  </sheetData>
  <sheetProtection/>
  <mergeCells count="9">
    <mergeCell ref="F92:T92"/>
    <mergeCell ref="A4:T4"/>
    <mergeCell ref="A5:T5"/>
    <mergeCell ref="A8:A9"/>
    <mergeCell ref="B8:B9"/>
    <mergeCell ref="C8:C9"/>
    <mergeCell ref="G8:G9"/>
    <mergeCell ref="H8:H9"/>
    <mergeCell ref="T8:T9"/>
  </mergeCells>
  <printOptions/>
  <pageMargins left="0.49" right="0.35" top="0.41" bottom="0.3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99"/>
  <sheetViews>
    <sheetView zoomScalePageLayoutView="0" workbookViewId="0" topLeftCell="A79">
      <selection activeCell="B99" sqref="B99"/>
    </sheetView>
  </sheetViews>
  <sheetFormatPr defaultColWidth="9.140625" defaultRowHeight="15"/>
  <cols>
    <col min="1" max="1" width="6.7109375" style="0" bestFit="1" customWidth="1"/>
    <col min="2" max="2" width="26.00390625" style="0" customWidth="1"/>
    <col min="3" max="3" width="11.421875" style="0" customWidth="1"/>
    <col min="4" max="4" width="16.57421875" style="0" customWidth="1"/>
    <col min="5" max="6" width="14.00390625" style="0" customWidth="1"/>
    <col min="7" max="7" width="14.8515625" style="0" customWidth="1"/>
    <col min="8" max="8" width="14.8515625" style="0" bestFit="1" customWidth="1"/>
    <col min="9" max="10" width="0" style="0" hidden="1" customWidth="1"/>
    <col min="11" max="11" width="17.28125" style="0" hidden="1" customWidth="1"/>
    <col min="12" max="13" width="12.57421875" style="6" hidden="1" customWidth="1"/>
    <col min="14" max="19" width="0" style="0" hidden="1" customWidth="1"/>
    <col min="20" max="20" width="11.28125" style="0" customWidth="1"/>
  </cols>
  <sheetData>
    <row r="1" spans="1:20" ht="16.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16.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0"/>
      <c r="O2" s="10"/>
      <c r="P2" s="10"/>
      <c r="Q2" s="10"/>
      <c r="R2" s="10"/>
      <c r="S2" s="10"/>
      <c r="T2" s="10"/>
    </row>
    <row r="3" spans="1:20" ht="16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0"/>
      <c r="O3" s="10"/>
      <c r="P3" s="10"/>
      <c r="Q3" s="10"/>
      <c r="R3" s="10"/>
      <c r="S3" s="10"/>
      <c r="T3" s="10"/>
    </row>
    <row r="4" spans="1:20" ht="19.5">
      <c r="A4" s="345" t="s">
        <v>105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</row>
    <row r="5" spans="1:20" ht="19.5">
      <c r="A5" s="345" t="s">
        <v>84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</row>
    <row r="6" spans="1:20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2"/>
      <c r="O6" s="12"/>
      <c r="P6" s="12"/>
      <c r="Q6" s="12"/>
      <c r="R6" s="12"/>
      <c r="S6" s="12"/>
      <c r="T6" s="12"/>
    </row>
    <row r="7" spans="1:20" ht="15.75" thickBo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85"/>
      <c r="M7" s="185"/>
      <c r="N7" s="131"/>
      <c r="O7" s="131"/>
      <c r="P7" s="131"/>
      <c r="Q7" s="131"/>
      <c r="R7" s="131"/>
      <c r="S7" s="131"/>
      <c r="T7" s="131"/>
    </row>
    <row r="8" spans="1:20" s="83" customFormat="1" ht="34.5" customHeight="1" thickTop="1">
      <c r="A8" s="355" t="s">
        <v>0</v>
      </c>
      <c r="B8" s="357" t="s">
        <v>10</v>
      </c>
      <c r="C8" s="357" t="s">
        <v>7</v>
      </c>
      <c r="D8" s="102" t="s">
        <v>1</v>
      </c>
      <c r="E8" s="95" t="s">
        <v>2</v>
      </c>
      <c r="F8" s="95" t="s">
        <v>3</v>
      </c>
      <c r="G8" s="359" t="s">
        <v>8</v>
      </c>
      <c r="H8" s="357" t="s">
        <v>4</v>
      </c>
      <c r="I8" s="96"/>
      <c r="J8" s="96"/>
      <c r="K8" s="96"/>
      <c r="L8" s="97"/>
      <c r="M8" s="97"/>
      <c r="N8" s="96"/>
      <c r="O8" s="96"/>
      <c r="P8" s="96"/>
      <c r="Q8" s="96"/>
      <c r="R8" s="96"/>
      <c r="S8" s="96"/>
      <c r="T8" s="360" t="s">
        <v>15</v>
      </c>
    </row>
    <row r="9" spans="1:20" s="83" customFormat="1" ht="15">
      <c r="A9" s="356"/>
      <c r="B9" s="358"/>
      <c r="C9" s="358"/>
      <c r="D9" s="98">
        <v>65000</v>
      </c>
      <c r="E9" s="99" t="s">
        <v>5</v>
      </c>
      <c r="F9" s="99" t="s">
        <v>6</v>
      </c>
      <c r="G9" s="358"/>
      <c r="H9" s="358"/>
      <c r="I9" s="100"/>
      <c r="J9" s="100"/>
      <c r="K9" s="100"/>
      <c r="L9" s="101"/>
      <c r="M9" s="101"/>
      <c r="N9" s="100"/>
      <c r="O9" s="100"/>
      <c r="P9" s="100"/>
      <c r="Q9" s="100"/>
      <c r="R9" s="100"/>
      <c r="S9" s="100"/>
      <c r="T9" s="361"/>
    </row>
    <row r="10" spans="1:20" ht="15">
      <c r="A10" s="103">
        <v>1</v>
      </c>
      <c r="B10" s="104" t="s">
        <v>16</v>
      </c>
      <c r="C10" s="105">
        <f aca="true" t="shared" si="0" ref="C10:C15">D10+E10+F10</f>
        <v>3</v>
      </c>
      <c r="D10" s="105">
        <v>3</v>
      </c>
      <c r="E10" s="105"/>
      <c r="F10" s="105"/>
      <c r="G10" s="106">
        <v>15000</v>
      </c>
      <c r="H10" s="105">
        <f aca="true" t="shared" si="1" ref="H10:H15">ROUND((D10+E10*1.3+F10*1.8)*65000+G10*C10,-2)</f>
        <v>240000</v>
      </c>
      <c r="I10" s="107"/>
      <c r="J10" s="107"/>
      <c r="K10" s="107"/>
      <c r="L10" s="108"/>
      <c r="M10" s="108"/>
      <c r="N10" s="107"/>
      <c r="O10" s="107"/>
      <c r="P10" s="107"/>
      <c r="Q10" s="107"/>
      <c r="R10" s="107"/>
      <c r="S10" s="107"/>
      <c r="T10" s="109"/>
    </row>
    <row r="11" spans="1:20" ht="15">
      <c r="A11" s="110">
        <v>2</v>
      </c>
      <c r="B11" s="111" t="s">
        <v>17</v>
      </c>
      <c r="C11" s="105">
        <f t="shared" si="0"/>
        <v>6</v>
      </c>
      <c r="D11" s="111">
        <v>4</v>
      </c>
      <c r="E11" s="111">
        <v>2</v>
      </c>
      <c r="F11" s="111"/>
      <c r="G11" s="106">
        <v>15000</v>
      </c>
      <c r="H11" s="105">
        <f t="shared" si="1"/>
        <v>519000</v>
      </c>
      <c r="I11" s="107"/>
      <c r="J11" s="107"/>
      <c r="K11" s="107"/>
      <c r="L11" s="108"/>
      <c r="M11" s="108"/>
      <c r="N11" s="107"/>
      <c r="O11" s="107"/>
      <c r="P11" s="107"/>
      <c r="Q11" s="107"/>
      <c r="R11" s="107"/>
      <c r="S11" s="107"/>
      <c r="T11" s="109"/>
    </row>
    <row r="12" spans="1:20" ht="15">
      <c r="A12" s="110">
        <v>3</v>
      </c>
      <c r="B12" s="111" t="s">
        <v>18</v>
      </c>
      <c r="C12" s="105">
        <f t="shared" si="0"/>
        <v>5</v>
      </c>
      <c r="D12" s="111">
        <v>3</v>
      </c>
      <c r="E12" s="111">
        <v>2</v>
      </c>
      <c r="F12" s="111"/>
      <c r="G12" s="106">
        <v>15000</v>
      </c>
      <c r="H12" s="105">
        <f t="shared" si="1"/>
        <v>439000</v>
      </c>
      <c r="I12" s="107"/>
      <c r="J12" s="107"/>
      <c r="K12" s="107"/>
      <c r="L12" s="108"/>
      <c r="M12" s="108"/>
      <c r="N12" s="107"/>
      <c r="O12" s="107"/>
      <c r="P12" s="107"/>
      <c r="Q12" s="107"/>
      <c r="R12" s="107"/>
      <c r="S12" s="107"/>
      <c r="T12" s="109"/>
    </row>
    <row r="13" spans="1:20" ht="15">
      <c r="A13" s="110">
        <v>4</v>
      </c>
      <c r="B13" s="111" t="s">
        <v>19</v>
      </c>
      <c r="C13" s="105">
        <f t="shared" si="0"/>
        <v>7</v>
      </c>
      <c r="D13" s="111">
        <v>6</v>
      </c>
      <c r="E13" s="111">
        <v>1</v>
      </c>
      <c r="F13" s="111"/>
      <c r="G13" s="106">
        <v>15000</v>
      </c>
      <c r="H13" s="105">
        <f t="shared" si="1"/>
        <v>579500</v>
      </c>
      <c r="I13" s="112" t="s">
        <v>11</v>
      </c>
      <c r="J13" s="112"/>
      <c r="K13" s="112"/>
      <c r="L13" s="108"/>
      <c r="M13" s="108"/>
      <c r="N13" s="107"/>
      <c r="O13" s="107"/>
      <c r="P13" s="107"/>
      <c r="Q13" s="107"/>
      <c r="R13" s="107"/>
      <c r="S13" s="107"/>
      <c r="T13" s="109"/>
    </row>
    <row r="14" spans="1:20" ht="15">
      <c r="A14" s="110">
        <v>5</v>
      </c>
      <c r="B14" s="111" t="s">
        <v>21</v>
      </c>
      <c r="C14" s="105">
        <f t="shared" si="0"/>
        <v>5</v>
      </c>
      <c r="D14" s="111">
        <v>3</v>
      </c>
      <c r="E14" s="111">
        <v>2</v>
      </c>
      <c r="F14" s="111"/>
      <c r="G14" s="106">
        <v>15000</v>
      </c>
      <c r="H14" s="105">
        <f t="shared" si="1"/>
        <v>439000</v>
      </c>
      <c r="I14" s="107"/>
      <c r="J14" s="107"/>
      <c r="K14" s="107"/>
      <c r="L14" s="108"/>
      <c r="M14" s="108"/>
      <c r="N14" s="107"/>
      <c r="O14" s="107"/>
      <c r="P14" s="107"/>
      <c r="Q14" s="107"/>
      <c r="R14" s="107"/>
      <c r="S14" s="107"/>
      <c r="T14" s="109"/>
    </row>
    <row r="15" spans="1:20" ht="15">
      <c r="A15" s="110">
        <v>6</v>
      </c>
      <c r="B15" s="111" t="s">
        <v>20</v>
      </c>
      <c r="C15" s="105">
        <f t="shared" si="0"/>
        <v>5</v>
      </c>
      <c r="D15" s="111">
        <v>3</v>
      </c>
      <c r="E15" s="111">
        <v>2</v>
      </c>
      <c r="F15" s="111"/>
      <c r="G15" s="106">
        <v>15000</v>
      </c>
      <c r="H15" s="105">
        <f t="shared" si="1"/>
        <v>439000</v>
      </c>
      <c r="I15" s="107"/>
      <c r="J15" s="107"/>
      <c r="K15" s="107"/>
      <c r="L15" s="108"/>
      <c r="M15" s="108"/>
      <c r="N15" s="107"/>
      <c r="O15" s="107"/>
      <c r="P15" s="107"/>
      <c r="Q15" s="107"/>
      <c r="R15" s="107"/>
      <c r="S15" s="107"/>
      <c r="T15" s="109"/>
    </row>
    <row r="16" spans="1:20" ht="15">
      <c r="A16" s="110">
        <v>7</v>
      </c>
      <c r="B16" s="111" t="s">
        <v>22</v>
      </c>
      <c r="C16" s="105">
        <f aca="true" t="shared" si="2" ref="C16:C21">D16+E16+F16</f>
        <v>2</v>
      </c>
      <c r="D16" s="111">
        <v>2</v>
      </c>
      <c r="E16" s="111"/>
      <c r="F16" s="111"/>
      <c r="G16" s="106">
        <v>15000</v>
      </c>
      <c r="H16" s="105">
        <f aca="true" t="shared" si="3" ref="H16:H21">ROUND((D16+E16*1.3+F16*1.8)*65000+G16*C16,-2)</f>
        <v>160000</v>
      </c>
      <c r="I16" s="107"/>
      <c r="J16" s="107"/>
      <c r="K16" s="107"/>
      <c r="L16" s="108"/>
      <c r="M16" s="108"/>
      <c r="N16" s="107"/>
      <c r="O16" s="107"/>
      <c r="P16" s="107"/>
      <c r="Q16" s="107"/>
      <c r="R16" s="107"/>
      <c r="S16" s="107"/>
      <c r="T16" s="109"/>
    </row>
    <row r="17" spans="1:20" ht="15">
      <c r="A17" s="110">
        <v>8</v>
      </c>
      <c r="B17" s="105" t="s">
        <v>23</v>
      </c>
      <c r="C17" s="105">
        <f t="shared" si="2"/>
        <v>6</v>
      </c>
      <c r="D17" s="111">
        <v>5</v>
      </c>
      <c r="E17" s="111">
        <v>1</v>
      </c>
      <c r="F17" s="111"/>
      <c r="G17" s="106">
        <v>15000</v>
      </c>
      <c r="H17" s="105">
        <f t="shared" si="3"/>
        <v>499500</v>
      </c>
      <c r="I17" s="107"/>
      <c r="J17" s="107" t="s">
        <v>12</v>
      </c>
      <c r="K17" s="107" t="s">
        <v>13</v>
      </c>
      <c r="L17" s="108" t="s">
        <v>14</v>
      </c>
      <c r="M17" s="108"/>
      <c r="N17" s="107"/>
      <c r="O17" s="107"/>
      <c r="P17" s="107"/>
      <c r="Q17" s="107"/>
      <c r="R17" s="107"/>
      <c r="S17" s="107"/>
      <c r="T17" s="109"/>
    </row>
    <row r="18" spans="1:20" ht="15">
      <c r="A18" s="110">
        <v>9</v>
      </c>
      <c r="B18" s="105" t="s">
        <v>24</v>
      </c>
      <c r="C18" s="105">
        <f t="shared" si="2"/>
        <v>5</v>
      </c>
      <c r="D18" s="111"/>
      <c r="E18" s="111">
        <v>5</v>
      </c>
      <c r="F18" s="111"/>
      <c r="G18" s="106">
        <v>15000</v>
      </c>
      <c r="H18" s="105">
        <f t="shared" si="3"/>
        <v>497500</v>
      </c>
      <c r="I18" s="107"/>
      <c r="J18" s="108">
        <v>25000</v>
      </c>
      <c r="K18" s="108">
        <v>32500</v>
      </c>
      <c r="L18" s="108">
        <v>45000</v>
      </c>
      <c r="M18" s="108"/>
      <c r="N18" s="108">
        <v>37500</v>
      </c>
      <c r="O18" s="108">
        <v>48800</v>
      </c>
      <c r="P18" s="108">
        <v>67500</v>
      </c>
      <c r="Q18" s="107"/>
      <c r="R18" s="107"/>
      <c r="S18" s="107"/>
      <c r="T18" s="109"/>
    </row>
    <row r="19" spans="1:20" ht="15">
      <c r="A19" s="110">
        <v>10</v>
      </c>
      <c r="B19" s="113" t="s">
        <v>27</v>
      </c>
      <c r="C19" s="105">
        <f t="shared" si="2"/>
        <v>7</v>
      </c>
      <c r="D19" s="111">
        <v>6</v>
      </c>
      <c r="E19" s="111">
        <v>1</v>
      </c>
      <c r="F19" s="111"/>
      <c r="G19" s="106">
        <v>15000</v>
      </c>
      <c r="H19" s="105">
        <f t="shared" si="3"/>
        <v>579500</v>
      </c>
      <c r="I19" s="107"/>
      <c r="J19" s="108">
        <v>80000</v>
      </c>
      <c r="K19" s="108">
        <v>99500</v>
      </c>
      <c r="L19" s="108">
        <v>132000</v>
      </c>
      <c r="M19" s="108"/>
      <c r="N19" s="108">
        <v>112500</v>
      </c>
      <c r="O19" s="108">
        <v>141800</v>
      </c>
      <c r="P19" s="108">
        <v>190500</v>
      </c>
      <c r="Q19" s="107"/>
      <c r="R19" s="107"/>
      <c r="S19" s="107"/>
      <c r="T19" s="109"/>
    </row>
    <row r="20" spans="1:20" ht="15">
      <c r="A20" s="110">
        <v>11</v>
      </c>
      <c r="B20" s="113" t="s">
        <v>25</v>
      </c>
      <c r="C20" s="105">
        <f t="shared" si="2"/>
        <v>7</v>
      </c>
      <c r="D20" s="111">
        <v>5</v>
      </c>
      <c r="E20" s="111">
        <v>2</v>
      </c>
      <c r="F20" s="111"/>
      <c r="G20" s="106">
        <v>15000</v>
      </c>
      <c r="H20" s="105">
        <f t="shared" si="3"/>
        <v>599000</v>
      </c>
      <c r="I20" s="107"/>
      <c r="J20" s="114">
        <f>J19-J18</f>
        <v>55000</v>
      </c>
      <c r="K20" s="114">
        <f>K19-K18</f>
        <v>67000</v>
      </c>
      <c r="L20" s="114">
        <f>L19-L18</f>
        <v>87000</v>
      </c>
      <c r="M20" s="115"/>
      <c r="N20" s="114">
        <f>N19-N18</f>
        <v>75000</v>
      </c>
      <c r="O20" s="114">
        <f>O19-O18</f>
        <v>93000</v>
      </c>
      <c r="P20" s="114">
        <f>P19-P18</f>
        <v>123000</v>
      </c>
      <c r="Q20" s="107"/>
      <c r="R20" s="107"/>
      <c r="S20" s="107"/>
      <c r="T20" s="109"/>
    </row>
    <row r="21" spans="1:20" ht="15">
      <c r="A21" s="110">
        <v>12</v>
      </c>
      <c r="B21" s="113" t="s">
        <v>26</v>
      </c>
      <c r="C21" s="105">
        <f t="shared" si="2"/>
        <v>4</v>
      </c>
      <c r="D21" s="111">
        <v>4</v>
      </c>
      <c r="E21" s="111"/>
      <c r="F21" s="111"/>
      <c r="G21" s="106">
        <v>15000</v>
      </c>
      <c r="H21" s="105">
        <f t="shared" si="3"/>
        <v>320000</v>
      </c>
      <c r="I21" s="107"/>
      <c r="J21" s="107"/>
      <c r="K21" s="107"/>
      <c r="L21" s="108"/>
      <c r="M21" s="108"/>
      <c r="N21" s="107"/>
      <c r="O21" s="107"/>
      <c r="P21" s="107"/>
      <c r="Q21" s="107"/>
      <c r="R21" s="107"/>
      <c r="S21" s="107"/>
      <c r="T21" s="109"/>
    </row>
    <row r="22" spans="1:20" ht="15">
      <c r="A22" s="110">
        <v>13</v>
      </c>
      <c r="B22" s="111" t="s">
        <v>34</v>
      </c>
      <c r="C22" s="105">
        <f aca="true" t="shared" si="4" ref="C22:C29">D22+E22+F22</f>
        <v>5</v>
      </c>
      <c r="D22" s="111">
        <v>4</v>
      </c>
      <c r="E22" s="111">
        <v>1</v>
      </c>
      <c r="F22" s="111"/>
      <c r="G22" s="106">
        <v>15000</v>
      </c>
      <c r="H22" s="105">
        <f aca="true" t="shared" si="5" ref="H22:H29">ROUND((D22+E22*1.3+F22*1.8)*65000+G22*C22,-2)</f>
        <v>419500</v>
      </c>
      <c r="I22" s="107"/>
      <c r="J22" s="107"/>
      <c r="K22" s="107"/>
      <c r="L22" s="108"/>
      <c r="M22" s="108"/>
      <c r="N22" s="107"/>
      <c r="O22" s="107"/>
      <c r="P22" s="107"/>
      <c r="Q22" s="107"/>
      <c r="R22" s="107"/>
      <c r="S22" s="107"/>
      <c r="T22" s="109"/>
    </row>
    <row r="23" spans="1:20" ht="15">
      <c r="A23" s="110">
        <v>14</v>
      </c>
      <c r="B23" s="105" t="s">
        <v>35</v>
      </c>
      <c r="C23" s="105">
        <f t="shared" si="4"/>
        <v>4</v>
      </c>
      <c r="D23" s="111">
        <v>4</v>
      </c>
      <c r="E23" s="111"/>
      <c r="F23" s="111"/>
      <c r="G23" s="106">
        <v>15000</v>
      </c>
      <c r="H23" s="105">
        <f t="shared" si="5"/>
        <v>320000</v>
      </c>
      <c r="I23" s="107"/>
      <c r="J23" s="107" t="s">
        <v>12</v>
      </c>
      <c r="K23" s="107" t="s">
        <v>13</v>
      </c>
      <c r="L23" s="108" t="s">
        <v>14</v>
      </c>
      <c r="M23" s="108"/>
      <c r="N23" s="107"/>
      <c r="O23" s="107"/>
      <c r="P23" s="107"/>
      <c r="Q23" s="107"/>
      <c r="R23" s="107"/>
      <c r="S23" s="107"/>
      <c r="T23" s="109"/>
    </row>
    <row r="24" spans="1:20" ht="15">
      <c r="A24" s="110">
        <v>15</v>
      </c>
      <c r="B24" s="105" t="s">
        <v>36</v>
      </c>
      <c r="C24" s="105">
        <f t="shared" si="4"/>
        <v>5</v>
      </c>
      <c r="D24" s="111">
        <v>4</v>
      </c>
      <c r="E24" s="111">
        <v>1</v>
      </c>
      <c r="F24" s="111"/>
      <c r="G24" s="106">
        <v>15000</v>
      </c>
      <c r="H24" s="105">
        <f t="shared" si="5"/>
        <v>419500</v>
      </c>
      <c r="I24" s="107"/>
      <c r="J24" s="108">
        <v>25000</v>
      </c>
      <c r="K24" s="108">
        <v>32500</v>
      </c>
      <c r="L24" s="108">
        <v>45000</v>
      </c>
      <c r="M24" s="108"/>
      <c r="N24" s="108">
        <v>37500</v>
      </c>
      <c r="O24" s="108">
        <v>48800</v>
      </c>
      <c r="P24" s="108">
        <v>67500</v>
      </c>
      <c r="Q24" s="107"/>
      <c r="R24" s="107"/>
      <c r="S24" s="107"/>
      <c r="T24" s="109"/>
    </row>
    <row r="25" spans="1:20" ht="15">
      <c r="A25" s="110">
        <v>16</v>
      </c>
      <c r="B25" s="113" t="s">
        <v>37</v>
      </c>
      <c r="C25" s="105">
        <f t="shared" si="4"/>
        <v>3</v>
      </c>
      <c r="D25" s="111">
        <v>3</v>
      </c>
      <c r="E25" s="111"/>
      <c r="F25" s="111"/>
      <c r="G25" s="106">
        <v>15000</v>
      </c>
      <c r="H25" s="105">
        <f t="shared" si="5"/>
        <v>240000</v>
      </c>
      <c r="I25" s="107"/>
      <c r="J25" s="108">
        <v>80000</v>
      </c>
      <c r="K25" s="108">
        <v>99500</v>
      </c>
      <c r="L25" s="108">
        <v>132000</v>
      </c>
      <c r="M25" s="108"/>
      <c r="N25" s="108">
        <v>112500</v>
      </c>
      <c r="O25" s="108">
        <v>141800</v>
      </c>
      <c r="P25" s="108">
        <v>190500</v>
      </c>
      <c r="Q25" s="107"/>
      <c r="R25" s="107"/>
      <c r="S25" s="107"/>
      <c r="T25" s="109"/>
    </row>
    <row r="26" spans="1:20" ht="15">
      <c r="A26" s="110">
        <v>17</v>
      </c>
      <c r="B26" s="113" t="s">
        <v>38</v>
      </c>
      <c r="C26" s="105">
        <f t="shared" si="4"/>
        <v>3</v>
      </c>
      <c r="D26" s="111"/>
      <c r="E26" s="111">
        <v>3</v>
      </c>
      <c r="F26" s="111"/>
      <c r="G26" s="106">
        <v>15000</v>
      </c>
      <c r="H26" s="105">
        <f t="shared" si="5"/>
        <v>298500</v>
      </c>
      <c r="I26" s="107"/>
      <c r="J26" s="114">
        <f>J25-J24</f>
        <v>55000</v>
      </c>
      <c r="K26" s="114">
        <f>K25-K24</f>
        <v>67000</v>
      </c>
      <c r="L26" s="114">
        <f>L25-L24</f>
        <v>87000</v>
      </c>
      <c r="M26" s="115"/>
      <c r="N26" s="114">
        <f>N25-N24</f>
        <v>75000</v>
      </c>
      <c r="O26" s="114">
        <f>O25-O24</f>
        <v>93000</v>
      </c>
      <c r="P26" s="114">
        <f>P25-P24</f>
        <v>123000</v>
      </c>
      <c r="Q26" s="107"/>
      <c r="R26" s="107"/>
      <c r="S26" s="107"/>
      <c r="T26" s="109"/>
    </row>
    <row r="27" spans="1:20" ht="15">
      <c r="A27" s="110">
        <v>18</v>
      </c>
      <c r="B27" s="113" t="s">
        <v>39</v>
      </c>
      <c r="C27" s="105">
        <f t="shared" si="4"/>
        <v>5</v>
      </c>
      <c r="D27" s="111">
        <v>3</v>
      </c>
      <c r="E27" s="111">
        <v>2</v>
      </c>
      <c r="F27" s="111"/>
      <c r="G27" s="106">
        <v>15000</v>
      </c>
      <c r="H27" s="105">
        <f t="shared" si="5"/>
        <v>439000</v>
      </c>
      <c r="I27" s="107"/>
      <c r="J27" s="114"/>
      <c r="K27" s="114"/>
      <c r="L27" s="114"/>
      <c r="M27" s="115"/>
      <c r="N27" s="114"/>
      <c r="O27" s="114"/>
      <c r="P27" s="114"/>
      <c r="Q27" s="107"/>
      <c r="R27" s="107"/>
      <c r="S27" s="107"/>
      <c r="T27" s="109"/>
    </row>
    <row r="28" spans="1:20" ht="15">
      <c r="A28" s="110">
        <v>19</v>
      </c>
      <c r="B28" s="113" t="s">
        <v>40</v>
      </c>
      <c r="C28" s="105">
        <f t="shared" si="4"/>
        <v>2</v>
      </c>
      <c r="D28" s="111"/>
      <c r="E28" s="111">
        <v>2</v>
      </c>
      <c r="F28" s="111"/>
      <c r="G28" s="106">
        <v>15000</v>
      </c>
      <c r="H28" s="105">
        <f t="shared" si="5"/>
        <v>199000</v>
      </c>
      <c r="I28" s="107"/>
      <c r="J28" s="114"/>
      <c r="K28" s="114"/>
      <c r="L28" s="114"/>
      <c r="M28" s="115"/>
      <c r="N28" s="114"/>
      <c r="O28" s="114"/>
      <c r="P28" s="114"/>
      <c r="Q28" s="107"/>
      <c r="R28" s="107"/>
      <c r="S28" s="107"/>
      <c r="T28" s="109"/>
    </row>
    <row r="29" spans="1:20" ht="15">
      <c r="A29" s="110">
        <v>20</v>
      </c>
      <c r="B29" s="113" t="s">
        <v>41</v>
      </c>
      <c r="C29" s="105">
        <f t="shared" si="4"/>
        <v>4</v>
      </c>
      <c r="D29" s="111">
        <v>4</v>
      </c>
      <c r="E29" s="111"/>
      <c r="F29" s="111"/>
      <c r="G29" s="106">
        <v>15000</v>
      </c>
      <c r="H29" s="105">
        <f t="shared" si="5"/>
        <v>320000</v>
      </c>
      <c r="I29" s="107"/>
      <c r="J29" s="107"/>
      <c r="K29" s="107"/>
      <c r="L29" s="108"/>
      <c r="M29" s="108"/>
      <c r="N29" s="107"/>
      <c r="O29" s="107"/>
      <c r="P29" s="107"/>
      <c r="Q29" s="107"/>
      <c r="R29" s="107"/>
      <c r="S29" s="107"/>
      <c r="T29" s="109"/>
    </row>
    <row r="30" spans="1:20" ht="15">
      <c r="A30" s="110">
        <v>21</v>
      </c>
      <c r="B30" s="111" t="s">
        <v>42</v>
      </c>
      <c r="C30" s="105">
        <f aca="true" t="shared" si="6" ref="C30:C42">D30+E30+F30</f>
        <v>6</v>
      </c>
      <c r="D30" s="111">
        <v>5</v>
      </c>
      <c r="E30" s="111">
        <v>1</v>
      </c>
      <c r="F30" s="111"/>
      <c r="G30" s="106">
        <v>15000</v>
      </c>
      <c r="H30" s="105">
        <f aca="true" t="shared" si="7" ref="H30:H42">ROUND((D30+E30*1.3+F30*1.8)*65000+G30*C30,-2)</f>
        <v>499500</v>
      </c>
      <c r="I30" s="107"/>
      <c r="J30" s="107"/>
      <c r="K30" s="107"/>
      <c r="L30" s="108"/>
      <c r="M30" s="108"/>
      <c r="N30" s="107"/>
      <c r="O30" s="107"/>
      <c r="P30" s="107"/>
      <c r="Q30" s="107"/>
      <c r="R30" s="107"/>
      <c r="S30" s="107"/>
      <c r="T30" s="109"/>
    </row>
    <row r="31" spans="1:20" ht="15">
      <c r="A31" s="110">
        <v>22</v>
      </c>
      <c r="B31" s="105" t="s">
        <v>43</v>
      </c>
      <c r="C31" s="105">
        <f t="shared" si="6"/>
        <v>5</v>
      </c>
      <c r="D31" s="111">
        <v>3</v>
      </c>
      <c r="E31" s="111">
        <v>2</v>
      </c>
      <c r="F31" s="111"/>
      <c r="G31" s="106">
        <v>15000</v>
      </c>
      <c r="H31" s="105">
        <f t="shared" si="7"/>
        <v>439000</v>
      </c>
      <c r="I31" s="107"/>
      <c r="J31" s="107" t="s">
        <v>12</v>
      </c>
      <c r="K31" s="107" t="s">
        <v>13</v>
      </c>
      <c r="L31" s="108" t="s">
        <v>14</v>
      </c>
      <c r="M31" s="108"/>
      <c r="N31" s="107"/>
      <c r="O31" s="107"/>
      <c r="P31" s="107"/>
      <c r="Q31" s="107"/>
      <c r="R31" s="107"/>
      <c r="S31" s="107"/>
      <c r="T31" s="109"/>
    </row>
    <row r="32" spans="1:20" ht="15">
      <c r="A32" s="110">
        <v>23</v>
      </c>
      <c r="B32" s="105" t="s">
        <v>44</v>
      </c>
      <c r="C32" s="105">
        <f t="shared" si="6"/>
        <v>5</v>
      </c>
      <c r="D32" s="111">
        <v>4</v>
      </c>
      <c r="E32" s="111">
        <v>1</v>
      </c>
      <c r="F32" s="111"/>
      <c r="G32" s="106">
        <v>15000</v>
      </c>
      <c r="H32" s="105">
        <f t="shared" si="7"/>
        <v>419500</v>
      </c>
      <c r="I32" s="107"/>
      <c r="J32" s="107"/>
      <c r="K32" s="107"/>
      <c r="L32" s="108"/>
      <c r="M32" s="108"/>
      <c r="N32" s="107"/>
      <c r="O32" s="107"/>
      <c r="P32" s="107"/>
      <c r="Q32" s="107"/>
      <c r="R32" s="107"/>
      <c r="S32" s="107"/>
      <c r="T32" s="109"/>
    </row>
    <row r="33" spans="1:20" ht="15">
      <c r="A33" s="110">
        <v>24</v>
      </c>
      <c r="B33" s="105" t="s">
        <v>45</v>
      </c>
      <c r="C33" s="105">
        <f t="shared" si="6"/>
        <v>5</v>
      </c>
      <c r="D33" s="111">
        <v>3</v>
      </c>
      <c r="E33" s="111">
        <v>2</v>
      </c>
      <c r="F33" s="111"/>
      <c r="G33" s="106">
        <v>15000</v>
      </c>
      <c r="H33" s="105">
        <f t="shared" si="7"/>
        <v>439000</v>
      </c>
      <c r="I33" s="107"/>
      <c r="J33" s="107"/>
      <c r="K33" s="107"/>
      <c r="L33" s="108"/>
      <c r="M33" s="108"/>
      <c r="N33" s="107"/>
      <c r="O33" s="107"/>
      <c r="P33" s="107"/>
      <c r="Q33" s="107"/>
      <c r="R33" s="107"/>
      <c r="S33" s="107"/>
      <c r="T33" s="109"/>
    </row>
    <row r="34" spans="1:20" ht="15">
      <c r="A34" s="110">
        <v>25</v>
      </c>
      <c r="B34" s="105" t="s">
        <v>46</v>
      </c>
      <c r="C34" s="105">
        <f t="shared" si="6"/>
        <v>5</v>
      </c>
      <c r="D34" s="111">
        <v>3</v>
      </c>
      <c r="E34" s="111">
        <v>2</v>
      </c>
      <c r="F34" s="111"/>
      <c r="G34" s="106">
        <v>15000</v>
      </c>
      <c r="H34" s="105">
        <f t="shared" si="7"/>
        <v>439000</v>
      </c>
      <c r="I34" s="107"/>
      <c r="J34" s="107"/>
      <c r="K34" s="107"/>
      <c r="L34" s="108"/>
      <c r="M34" s="108"/>
      <c r="N34" s="107"/>
      <c r="O34" s="107"/>
      <c r="P34" s="107"/>
      <c r="Q34" s="107"/>
      <c r="R34" s="107"/>
      <c r="S34" s="107"/>
      <c r="T34" s="109"/>
    </row>
    <row r="35" spans="1:20" ht="15">
      <c r="A35" s="110">
        <v>26</v>
      </c>
      <c r="B35" s="105" t="s">
        <v>47</v>
      </c>
      <c r="C35" s="105">
        <f t="shared" si="6"/>
        <v>2</v>
      </c>
      <c r="D35" s="111">
        <v>2</v>
      </c>
      <c r="E35" s="111"/>
      <c r="F35" s="111"/>
      <c r="G35" s="106">
        <v>15000</v>
      </c>
      <c r="H35" s="105">
        <f t="shared" si="7"/>
        <v>160000</v>
      </c>
      <c r="I35" s="107"/>
      <c r="J35" s="107"/>
      <c r="K35" s="107"/>
      <c r="L35" s="108"/>
      <c r="M35" s="108"/>
      <c r="N35" s="107"/>
      <c r="O35" s="107"/>
      <c r="P35" s="107"/>
      <c r="Q35" s="107"/>
      <c r="R35" s="107"/>
      <c r="S35" s="107"/>
      <c r="T35" s="109"/>
    </row>
    <row r="36" spans="1:20" ht="15">
      <c r="A36" s="110">
        <v>27</v>
      </c>
      <c r="B36" s="105" t="s">
        <v>48</v>
      </c>
      <c r="C36" s="105">
        <f t="shared" si="6"/>
        <v>4</v>
      </c>
      <c r="D36" s="111">
        <v>3</v>
      </c>
      <c r="E36" s="111">
        <v>1</v>
      </c>
      <c r="F36" s="111"/>
      <c r="G36" s="106">
        <v>15000</v>
      </c>
      <c r="H36" s="105">
        <f t="shared" si="7"/>
        <v>339500</v>
      </c>
      <c r="I36" s="107"/>
      <c r="J36" s="107"/>
      <c r="K36" s="107"/>
      <c r="L36" s="108"/>
      <c r="M36" s="108"/>
      <c r="N36" s="107"/>
      <c r="O36" s="107"/>
      <c r="P36" s="107"/>
      <c r="Q36" s="107"/>
      <c r="R36" s="107"/>
      <c r="S36" s="107"/>
      <c r="T36" s="109"/>
    </row>
    <row r="37" spans="1:20" ht="15">
      <c r="A37" s="110">
        <v>28</v>
      </c>
      <c r="B37" s="105" t="s">
        <v>49</v>
      </c>
      <c r="C37" s="105">
        <f t="shared" si="6"/>
        <v>4</v>
      </c>
      <c r="D37" s="111"/>
      <c r="E37" s="111">
        <v>4</v>
      </c>
      <c r="F37" s="111"/>
      <c r="G37" s="106">
        <v>15000</v>
      </c>
      <c r="H37" s="105">
        <f t="shared" si="7"/>
        <v>398000</v>
      </c>
      <c r="I37" s="107"/>
      <c r="J37" s="107"/>
      <c r="K37" s="107"/>
      <c r="L37" s="108"/>
      <c r="M37" s="108"/>
      <c r="N37" s="107"/>
      <c r="O37" s="107"/>
      <c r="P37" s="107"/>
      <c r="Q37" s="107"/>
      <c r="R37" s="107"/>
      <c r="S37" s="107"/>
      <c r="T37" s="109"/>
    </row>
    <row r="38" spans="1:20" ht="15">
      <c r="A38" s="110">
        <v>29</v>
      </c>
      <c r="B38" s="105" t="s">
        <v>50</v>
      </c>
      <c r="C38" s="105">
        <f t="shared" si="6"/>
        <v>6</v>
      </c>
      <c r="D38" s="111">
        <v>5</v>
      </c>
      <c r="E38" s="111">
        <v>1</v>
      </c>
      <c r="F38" s="111"/>
      <c r="G38" s="106">
        <v>15000</v>
      </c>
      <c r="H38" s="105">
        <f t="shared" si="7"/>
        <v>499500</v>
      </c>
      <c r="I38" s="107"/>
      <c r="J38" s="107"/>
      <c r="K38" s="107"/>
      <c r="L38" s="108"/>
      <c r="M38" s="108"/>
      <c r="N38" s="107"/>
      <c r="O38" s="107"/>
      <c r="P38" s="107"/>
      <c r="Q38" s="107"/>
      <c r="R38" s="107"/>
      <c r="S38" s="107"/>
      <c r="T38" s="109"/>
    </row>
    <row r="39" spans="1:20" ht="15">
      <c r="A39" s="110">
        <v>30</v>
      </c>
      <c r="B39" s="105" t="s">
        <v>51</v>
      </c>
      <c r="C39" s="105">
        <f t="shared" si="6"/>
        <v>2</v>
      </c>
      <c r="D39" s="111">
        <v>2</v>
      </c>
      <c r="E39" s="111"/>
      <c r="F39" s="111"/>
      <c r="G39" s="106">
        <v>15000</v>
      </c>
      <c r="H39" s="105">
        <f t="shared" si="7"/>
        <v>160000</v>
      </c>
      <c r="I39" s="107"/>
      <c r="J39" s="107"/>
      <c r="K39" s="107"/>
      <c r="L39" s="108"/>
      <c r="M39" s="108"/>
      <c r="N39" s="107"/>
      <c r="O39" s="107"/>
      <c r="P39" s="107"/>
      <c r="Q39" s="107"/>
      <c r="R39" s="107"/>
      <c r="S39" s="107"/>
      <c r="T39" s="109"/>
    </row>
    <row r="40" spans="1:20" ht="15">
      <c r="A40" s="110">
        <v>31</v>
      </c>
      <c r="B40" s="105" t="s">
        <v>52</v>
      </c>
      <c r="C40" s="105">
        <f t="shared" si="6"/>
        <v>6</v>
      </c>
      <c r="D40" s="111">
        <v>5</v>
      </c>
      <c r="E40" s="111">
        <v>1</v>
      </c>
      <c r="F40" s="111"/>
      <c r="G40" s="106">
        <v>15000</v>
      </c>
      <c r="H40" s="105">
        <f t="shared" si="7"/>
        <v>499500</v>
      </c>
      <c r="I40" s="107"/>
      <c r="J40" s="107"/>
      <c r="K40" s="107"/>
      <c r="L40" s="108"/>
      <c r="M40" s="108"/>
      <c r="N40" s="107"/>
      <c r="O40" s="107"/>
      <c r="P40" s="107"/>
      <c r="Q40" s="107"/>
      <c r="R40" s="107"/>
      <c r="S40" s="107"/>
      <c r="T40" s="109"/>
    </row>
    <row r="41" spans="1:20" ht="15">
      <c r="A41" s="110">
        <v>32</v>
      </c>
      <c r="B41" s="105" t="s">
        <v>53</v>
      </c>
      <c r="C41" s="105">
        <f t="shared" si="6"/>
        <v>7</v>
      </c>
      <c r="D41" s="111">
        <v>5</v>
      </c>
      <c r="E41" s="111">
        <v>2</v>
      </c>
      <c r="F41" s="111"/>
      <c r="G41" s="106">
        <v>15000</v>
      </c>
      <c r="H41" s="105">
        <f t="shared" si="7"/>
        <v>599000</v>
      </c>
      <c r="I41" s="107"/>
      <c r="J41" s="107"/>
      <c r="K41" s="107"/>
      <c r="L41" s="108"/>
      <c r="M41" s="108"/>
      <c r="N41" s="107"/>
      <c r="O41" s="107"/>
      <c r="P41" s="107"/>
      <c r="Q41" s="107"/>
      <c r="R41" s="107"/>
      <c r="S41" s="107"/>
      <c r="T41" s="109"/>
    </row>
    <row r="42" spans="1:20" ht="15">
      <c r="A42" s="110">
        <v>33</v>
      </c>
      <c r="B42" s="105" t="s">
        <v>54</v>
      </c>
      <c r="C42" s="105">
        <f t="shared" si="6"/>
        <v>5</v>
      </c>
      <c r="D42" s="111">
        <v>4</v>
      </c>
      <c r="E42" s="111">
        <v>1</v>
      </c>
      <c r="F42" s="111"/>
      <c r="G42" s="106">
        <v>15000</v>
      </c>
      <c r="H42" s="105">
        <f t="shared" si="7"/>
        <v>419500</v>
      </c>
      <c r="I42" s="107"/>
      <c r="J42" s="108">
        <v>25000</v>
      </c>
      <c r="K42" s="108">
        <v>32500</v>
      </c>
      <c r="L42" s="108">
        <v>45000</v>
      </c>
      <c r="M42" s="108"/>
      <c r="N42" s="108">
        <v>37500</v>
      </c>
      <c r="O42" s="108">
        <v>48800</v>
      </c>
      <c r="P42" s="108">
        <v>67500</v>
      </c>
      <c r="Q42" s="107"/>
      <c r="R42" s="107"/>
      <c r="S42" s="107"/>
      <c r="T42" s="109"/>
    </row>
    <row r="43" spans="1:20" ht="15">
      <c r="A43" s="110">
        <v>34</v>
      </c>
      <c r="B43" s="111" t="s">
        <v>62</v>
      </c>
      <c r="C43" s="105">
        <f aca="true" t="shared" si="8" ref="C43:C50">D43+E43+F43</f>
        <v>1</v>
      </c>
      <c r="D43" s="111"/>
      <c r="E43" s="111">
        <v>1</v>
      </c>
      <c r="F43" s="111"/>
      <c r="G43" s="106">
        <v>15000</v>
      </c>
      <c r="H43" s="105">
        <f aca="true" t="shared" si="9" ref="H43:H50">ROUND((D43+E43*1.3+F43*1.8)*65000+G43*C43,-2)</f>
        <v>99500</v>
      </c>
      <c r="I43" s="107"/>
      <c r="J43" s="107"/>
      <c r="K43" s="107"/>
      <c r="L43" s="108"/>
      <c r="M43" s="108"/>
      <c r="N43" s="107"/>
      <c r="O43" s="107"/>
      <c r="P43" s="107"/>
      <c r="Q43" s="107"/>
      <c r="R43" s="107"/>
      <c r="S43" s="107"/>
      <c r="T43" s="109"/>
    </row>
    <row r="44" spans="1:20" ht="15">
      <c r="A44" s="110">
        <v>35</v>
      </c>
      <c r="B44" s="105" t="s">
        <v>61</v>
      </c>
      <c r="C44" s="105">
        <f t="shared" si="8"/>
        <v>3</v>
      </c>
      <c r="D44" s="111">
        <v>2</v>
      </c>
      <c r="E44" s="111">
        <v>1</v>
      </c>
      <c r="F44" s="111"/>
      <c r="G44" s="106">
        <v>15000</v>
      </c>
      <c r="H44" s="105">
        <f t="shared" si="9"/>
        <v>259500</v>
      </c>
      <c r="I44" s="107"/>
      <c r="J44" s="107" t="s">
        <v>12</v>
      </c>
      <c r="K44" s="107" t="s">
        <v>13</v>
      </c>
      <c r="L44" s="108" t="s">
        <v>14</v>
      </c>
      <c r="M44" s="108"/>
      <c r="N44" s="107"/>
      <c r="O44" s="107"/>
      <c r="P44" s="107"/>
      <c r="Q44" s="107"/>
      <c r="R44" s="107"/>
      <c r="S44" s="107"/>
      <c r="T44" s="109"/>
    </row>
    <row r="45" spans="1:20" ht="15">
      <c r="A45" s="110">
        <v>36</v>
      </c>
      <c r="B45" s="105" t="s">
        <v>55</v>
      </c>
      <c r="C45" s="105">
        <f t="shared" si="8"/>
        <v>5</v>
      </c>
      <c r="D45" s="111">
        <v>3</v>
      </c>
      <c r="E45" s="111">
        <v>2</v>
      </c>
      <c r="F45" s="111"/>
      <c r="G45" s="106">
        <v>15000</v>
      </c>
      <c r="H45" s="105">
        <f t="shared" si="9"/>
        <v>439000</v>
      </c>
      <c r="I45" s="107"/>
      <c r="J45" s="107"/>
      <c r="K45" s="107"/>
      <c r="L45" s="108"/>
      <c r="M45" s="108"/>
      <c r="N45" s="107"/>
      <c r="O45" s="107"/>
      <c r="P45" s="107"/>
      <c r="Q45" s="107"/>
      <c r="R45" s="107"/>
      <c r="S45" s="107"/>
      <c r="T45" s="109"/>
    </row>
    <row r="46" spans="1:20" ht="15">
      <c r="A46" s="110">
        <v>37</v>
      </c>
      <c r="B46" s="105" t="s">
        <v>56</v>
      </c>
      <c r="C46" s="105">
        <f t="shared" si="8"/>
        <v>4</v>
      </c>
      <c r="D46" s="111">
        <v>4</v>
      </c>
      <c r="E46" s="111"/>
      <c r="F46" s="111"/>
      <c r="G46" s="106">
        <v>15000</v>
      </c>
      <c r="H46" s="105">
        <f t="shared" si="9"/>
        <v>320000</v>
      </c>
      <c r="I46" s="107"/>
      <c r="J46" s="107"/>
      <c r="K46" s="107"/>
      <c r="L46" s="108"/>
      <c r="M46" s="108"/>
      <c r="N46" s="107"/>
      <c r="O46" s="107"/>
      <c r="P46" s="107"/>
      <c r="Q46" s="107"/>
      <c r="R46" s="107"/>
      <c r="S46" s="107"/>
      <c r="T46" s="109"/>
    </row>
    <row r="47" spans="1:20" ht="15">
      <c r="A47" s="110">
        <v>38</v>
      </c>
      <c r="B47" s="105" t="s">
        <v>57</v>
      </c>
      <c r="C47" s="105">
        <f t="shared" si="8"/>
        <v>4</v>
      </c>
      <c r="D47" s="111">
        <v>2</v>
      </c>
      <c r="E47" s="111">
        <v>2</v>
      </c>
      <c r="F47" s="111"/>
      <c r="G47" s="106">
        <v>15000</v>
      </c>
      <c r="H47" s="105">
        <f t="shared" si="9"/>
        <v>359000</v>
      </c>
      <c r="I47" s="107"/>
      <c r="J47" s="107"/>
      <c r="K47" s="107"/>
      <c r="L47" s="108"/>
      <c r="M47" s="108"/>
      <c r="N47" s="107"/>
      <c r="O47" s="107"/>
      <c r="P47" s="107"/>
      <c r="Q47" s="107"/>
      <c r="R47" s="107"/>
      <c r="S47" s="107"/>
      <c r="T47" s="109"/>
    </row>
    <row r="48" spans="1:20" ht="15">
      <c r="A48" s="110">
        <v>39</v>
      </c>
      <c r="B48" s="105" t="s">
        <v>58</v>
      </c>
      <c r="C48" s="105">
        <f t="shared" si="8"/>
        <v>4</v>
      </c>
      <c r="D48" s="111">
        <v>3</v>
      </c>
      <c r="E48" s="111">
        <v>1</v>
      </c>
      <c r="F48" s="111"/>
      <c r="G48" s="106">
        <v>15000</v>
      </c>
      <c r="H48" s="105">
        <f t="shared" si="9"/>
        <v>339500</v>
      </c>
      <c r="I48" s="107"/>
      <c r="J48" s="107"/>
      <c r="K48" s="107"/>
      <c r="L48" s="108"/>
      <c r="M48" s="108"/>
      <c r="N48" s="107"/>
      <c r="O48" s="107"/>
      <c r="P48" s="107"/>
      <c r="Q48" s="107"/>
      <c r="R48" s="107"/>
      <c r="S48" s="107"/>
      <c r="T48" s="109"/>
    </row>
    <row r="49" spans="1:20" ht="15">
      <c r="A49" s="110">
        <v>40</v>
      </c>
      <c r="B49" s="105" t="s">
        <v>59</v>
      </c>
      <c r="C49" s="105">
        <f t="shared" si="8"/>
        <v>5</v>
      </c>
      <c r="D49" s="111">
        <v>4</v>
      </c>
      <c r="E49" s="111">
        <v>1</v>
      </c>
      <c r="F49" s="111"/>
      <c r="G49" s="106">
        <v>15000</v>
      </c>
      <c r="H49" s="105">
        <f t="shared" si="9"/>
        <v>419500</v>
      </c>
      <c r="I49" s="107"/>
      <c r="J49" s="107"/>
      <c r="K49" s="107"/>
      <c r="L49" s="108"/>
      <c r="M49" s="108"/>
      <c r="N49" s="107"/>
      <c r="O49" s="107"/>
      <c r="P49" s="107"/>
      <c r="Q49" s="107"/>
      <c r="R49" s="107"/>
      <c r="S49" s="107"/>
      <c r="T49" s="109"/>
    </row>
    <row r="50" spans="1:20" ht="15">
      <c r="A50" s="110">
        <v>41</v>
      </c>
      <c r="B50" s="105" t="s">
        <v>60</v>
      </c>
      <c r="C50" s="105">
        <f t="shared" si="8"/>
        <v>5</v>
      </c>
      <c r="D50" s="111">
        <v>4</v>
      </c>
      <c r="E50" s="111">
        <v>1</v>
      </c>
      <c r="F50" s="111"/>
      <c r="G50" s="106">
        <v>15000</v>
      </c>
      <c r="H50" s="105">
        <f t="shared" si="9"/>
        <v>419500</v>
      </c>
      <c r="I50" s="107"/>
      <c r="J50" s="107"/>
      <c r="K50" s="107"/>
      <c r="L50" s="108"/>
      <c r="M50" s="108"/>
      <c r="N50" s="107"/>
      <c r="O50" s="107"/>
      <c r="P50" s="107"/>
      <c r="Q50" s="107"/>
      <c r="R50" s="107"/>
      <c r="S50" s="107"/>
      <c r="T50" s="109"/>
    </row>
    <row r="51" spans="1:20" ht="15">
      <c r="A51" s="110">
        <v>42</v>
      </c>
      <c r="B51" s="105" t="s">
        <v>63</v>
      </c>
      <c r="C51" s="105">
        <f aca="true" t="shared" si="10" ref="C51:C56">D51+E51+F51</f>
        <v>4</v>
      </c>
      <c r="D51" s="111">
        <v>4</v>
      </c>
      <c r="E51" s="111"/>
      <c r="F51" s="111"/>
      <c r="G51" s="106">
        <v>15000</v>
      </c>
      <c r="H51" s="105">
        <f aca="true" t="shared" si="11" ref="H51:H56">ROUND((D51+E51*1.3+F51*1.8)*65000+G51*C51,-2)</f>
        <v>320000</v>
      </c>
      <c r="I51" s="107"/>
      <c r="J51" s="107" t="s">
        <v>12</v>
      </c>
      <c r="K51" s="107" t="s">
        <v>13</v>
      </c>
      <c r="L51" s="108" t="s">
        <v>14</v>
      </c>
      <c r="M51" s="108"/>
      <c r="N51" s="107"/>
      <c r="O51" s="107"/>
      <c r="P51" s="107"/>
      <c r="Q51" s="107"/>
      <c r="R51" s="107"/>
      <c r="S51" s="107"/>
      <c r="T51" s="109"/>
    </row>
    <row r="52" spans="1:20" ht="15">
      <c r="A52" s="110">
        <v>43</v>
      </c>
      <c r="B52" s="105" t="s">
        <v>64</v>
      </c>
      <c r="C52" s="105">
        <f t="shared" si="10"/>
        <v>6</v>
      </c>
      <c r="D52" s="111">
        <v>4</v>
      </c>
      <c r="E52" s="111">
        <v>2</v>
      </c>
      <c r="F52" s="111"/>
      <c r="G52" s="106">
        <v>15000</v>
      </c>
      <c r="H52" s="105">
        <f t="shared" si="11"/>
        <v>519000</v>
      </c>
      <c r="I52" s="107"/>
      <c r="J52" s="107"/>
      <c r="K52" s="107"/>
      <c r="L52" s="108"/>
      <c r="M52" s="108"/>
      <c r="N52" s="107"/>
      <c r="O52" s="107"/>
      <c r="P52" s="107"/>
      <c r="Q52" s="107"/>
      <c r="R52" s="107"/>
      <c r="S52" s="107"/>
      <c r="T52" s="109"/>
    </row>
    <row r="53" spans="1:20" ht="15">
      <c r="A53" s="110">
        <v>44</v>
      </c>
      <c r="B53" s="105" t="s">
        <v>65</v>
      </c>
      <c r="C53" s="105">
        <f t="shared" si="10"/>
        <v>5</v>
      </c>
      <c r="D53" s="111">
        <v>4</v>
      </c>
      <c r="E53" s="111">
        <v>1</v>
      </c>
      <c r="F53" s="111"/>
      <c r="G53" s="106">
        <v>15000</v>
      </c>
      <c r="H53" s="105">
        <f t="shared" si="11"/>
        <v>419500</v>
      </c>
      <c r="I53" s="107"/>
      <c r="J53" s="107"/>
      <c r="K53" s="107"/>
      <c r="L53" s="108"/>
      <c r="M53" s="108"/>
      <c r="N53" s="107"/>
      <c r="O53" s="107"/>
      <c r="P53" s="107"/>
      <c r="Q53" s="107"/>
      <c r="R53" s="107"/>
      <c r="S53" s="107"/>
      <c r="T53" s="109"/>
    </row>
    <row r="54" spans="1:20" ht="15">
      <c r="A54" s="110">
        <v>45</v>
      </c>
      <c r="B54" s="105" t="s">
        <v>68</v>
      </c>
      <c r="C54" s="105">
        <f t="shared" si="10"/>
        <v>5</v>
      </c>
      <c r="D54" s="111">
        <v>4</v>
      </c>
      <c r="E54" s="111">
        <v>1</v>
      </c>
      <c r="F54" s="111"/>
      <c r="G54" s="106">
        <v>15000</v>
      </c>
      <c r="H54" s="105">
        <f t="shared" si="11"/>
        <v>419500</v>
      </c>
      <c r="I54" s="107"/>
      <c r="J54" s="107"/>
      <c r="K54" s="107"/>
      <c r="L54" s="108"/>
      <c r="M54" s="108"/>
      <c r="N54" s="107"/>
      <c r="O54" s="107"/>
      <c r="P54" s="107"/>
      <c r="Q54" s="107"/>
      <c r="R54" s="107"/>
      <c r="S54" s="107"/>
      <c r="T54" s="109"/>
    </row>
    <row r="55" spans="1:20" ht="15">
      <c r="A55" s="110">
        <v>46</v>
      </c>
      <c r="B55" s="105" t="s">
        <v>66</v>
      </c>
      <c r="C55" s="105">
        <f t="shared" si="10"/>
        <v>6</v>
      </c>
      <c r="D55" s="111">
        <v>5</v>
      </c>
      <c r="E55" s="111">
        <v>1</v>
      </c>
      <c r="F55" s="111"/>
      <c r="G55" s="106">
        <v>15000</v>
      </c>
      <c r="H55" s="105">
        <f t="shared" si="11"/>
        <v>499500</v>
      </c>
      <c r="I55" s="107"/>
      <c r="J55" s="107"/>
      <c r="K55" s="107"/>
      <c r="L55" s="108"/>
      <c r="M55" s="108"/>
      <c r="N55" s="107"/>
      <c r="O55" s="107"/>
      <c r="P55" s="107"/>
      <c r="Q55" s="107"/>
      <c r="R55" s="107"/>
      <c r="S55" s="107"/>
      <c r="T55" s="109"/>
    </row>
    <row r="56" spans="1:20" ht="15">
      <c r="A56" s="110">
        <v>47</v>
      </c>
      <c r="B56" s="105" t="s">
        <v>67</v>
      </c>
      <c r="C56" s="105">
        <f t="shared" si="10"/>
        <v>5</v>
      </c>
      <c r="D56" s="111">
        <v>1</v>
      </c>
      <c r="E56" s="111">
        <v>4</v>
      </c>
      <c r="F56" s="111"/>
      <c r="G56" s="106">
        <v>15000</v>
      </c>
      <c r="H56" s="105">
        <f t="shared" si="11"/>
        <v>478000</v>
      </c>
      <c r="I56" s="107"/>
      <c r="J56" s="107"/>
      <c r="K56" s="107"/>
      <c r="L56" s="108"/>
      <c r="M56" s="108"/>
      <c r="N56" s="107"/>
      <c r="O56" s="107"/>
      <c r="P56" s="107"/>
      <c r="Q56" s="107"/>
      <c r="R56" s="107"/>
      <c r="S56" s="107"/>
      <c r="T56" s="109"/>
    </row>
    <row r="57" spans="1:20" ht="15">
      <c r="A57" s="110">
        <v>48</v>
      </c>
      <c r="B57" s="111" t="s">
        <v>69</v>
      </c>
      <c r="C57" s="105">
        <f aca="true" t="shared" si="12" ref="C57:C63">D57+E57+F57</f>
        <v>5</v>
      </c>
      <c r="D57" s="111">
        <v>5</v>
      </c>
      <c r="E57" s="111"/>
      <c r="F57" s="111"/>
      <c r="G57" s="106">
        <v>15000</v>
      </c>
      <c r="H57" s="105">
        <f aca="true" t="shared" si="13" ref="H57:H63">ROUND((D57+E57*1.3+F57*1.8)*65000+G57*C57,-2)</f>
        <v>400000</v>
      </c>
      <c r="I57" s="107"/>
      <c r="J57" s="107"/>
      <c r="K57" s="107"/>
      <c r="L57" s="108"/>
      <c r="M57" s="108"/>
      <c r="N57" s="107"/>
      <c r="O57" s="107"/>
      <c r="P57" s="107"/>
      <c r="Q57" s="107"/>
      <c r="R57" s="107"/>
      <c r="S57" s="107"/>
      <c r="T57" s="109"/>
    </row>
    <row r="58" spans="1:20" ht="15">
      <c r="A58" s="110">
        <v>49</v>
      </c>
      <c r="B58" s="105" t="s">
        <v>70</v>
      </c>
      <c r="C58" s="105">
        <f t="shared" si="12"/>
        <v>7</v>
      </c>
      <c r="D58" s="111">
        <v>3</v>
      </c>
      <c r="E58" s="111">
        <v>4</v>
      </c>
      <c r="F58" s="111"/>
      <c r="G58" s="106">
        <v>15000</v>
      </c>
      <c r="H58" s="105">
        <f t="shared" si="13"/>
        <v>638000</v>
      </c>
      <c r="I58" s="107"/>
      <c r="J58" s="107" t="s">
        <v>12</v>
      </c>
      <c r="K58" s="107" t="s">
        <v>13</v>
      </c>
      <c r="L58" s="108" t="s">
        <v>14</v>
      </c>
      <c r="M58" s="108"/>
      <c r="N58" s="107"/>
      <c r="O58" s="107"/>
      <c r="P58" s="107"/>
      <c r="Q58" s="107"/>
      <c r="R58" s="107"/>
      <c r="S58" s="107"/>
      <c r="T58" s="109"/>
    </row>
    <row r="59" spans="1:20" ht="15">
      <c r="A59" s="110">
        <v>50</v>
      </c>
      <c r="B59" s="105" t="s">
        <v>71</v>
      </c>
      <c r="C59" s="105">
        <f t="shared" si="12"/>
        <v>8</v>
      </c>
      <c r="D59" s="111">
        <v>3</v>
      </c>
      <c r="E59" s="111">
        <v>5</v>
      </c>
      <c r="F59" s="111"/>
      <c r="G59" s="106">
        <v>15000</v>
      </c>
      <c r="H59" s="105">
        <f t="shared" si="13"/>
        <v>737500</v>
      </c>
      <c r="I59" s="107"/>
      <c r="J59" s="107"/>
      <c r="K59" s="107"/>
      <c r="L59" s="108"/>
      <c r="M59" s="108"/>
      <c r="N59" s="107"/>
      <c r="O59" s="107"/>
      <c r="P59" s="107"/>
      <c r="Q59" s="107"/>
      <c r="R59" s="107"/>
      <c r="S59" s="107"/>
      <c r="T59" s="109"/>
    </row>
    <row r="60" spans="1:20" ht="15">
      <c r="A60" s="110">
        <v>51</v>
      </c>
      <c r="B60" s="105" t="s">
        <v>81</v>
      </c>
      <c r="C60" s="105">
        <f t="shared" si="12"/>
        <v>0</v>
      </c>
      <c r="D60" s="111"/>
      <c r="E60" s="111"/>
      <c r="F60" s="111"/>
      <c r="G60" s="106">
        <v>15000</v>
      </c>
      <c r="H60" s="105">
        <f t="shared" si="13"/>
        <v>0</v>
      </c>
      <c r="I60" s="107"/>
      <c r="J60" s="107"/>
      <c r="K60" s="107"/>
      <c r="L60" s="108"/>
      <c r="M60" s="108"/>
      <c r="N60" s="107"/>
      <c r="O60" s="107"/>
      <c r="P60" s="107"/>
      <c r="Q60" s="107"/>
      <c r="R60" s="107"/>
      <c r="S60" s="107"/>
      <c r="T60" s="109"/>
    </row>
    <row r="61" spans="1:20" ht="15">
      <c r="A61" s="110">
        <v>52</v>
      </c>
      <c r="B61" s="105" t="s">
        <v>82</v>
      </c>
      <c r="C61" s="105">
        <f t="shared" si="12"/>
        <v>6</v>
      </c>
      <c r="D61" s="111">
        <v>6</v>
      </c>
      <c r="E61" s="111"/>
      <c r="F61" s="111"/>
      <c r="G61" s="106">
        <v>15000</v>
      </c>
      <c r="H61" s="105">
        <f t="shared" si="13"/>
        <v>480000</v>
      </c>
      <c r="I61" s="107"/>
      <c r="J61" s="107"/>
      <c r="K61" s="107"/>
      <c r="L61" s="108"/>
      <c r="M61" s="108"/>
      <c r="N61" s="107"/>
      <c r="O61" s="107"/>
      <c r="P61" s="107"/>
      <c r="Q61" s="107"/>
      <c r="R61" s="107"/>
      <c r="S61" s="107"/>
      <c r="T61" s="109"/>
    </row>
    <row r="62" spans="1:20" ht="15">
      <c r="A62" s="110">
        <v>53</v>
      </c>
      <c r="B62" s="105" t="s">
        <v>83</v>
      </c>
      <c r="C62" s="105">
        <f t="shared" si="12"/>
        <v>5</v>
      </c>
      <c r="D62" s="111">
        <v>5</v>
      </c>
      <c r="E62" s="111"/>
      <c r="F62" s="111"/>
      <c r="G62" s="106">
        <v>15000</v>
      </c>
      <c r="H62" s="105">
        <f t="shared" si="13"/>
        <v>400000</v>
      </c>
      <c r="I62" s="107"/>
      <c r="J62" s="107"/>
      <c r="K62" s="107"/>
      <c r="L62" s="108"/>
      <c r="M62" s="108"/>
      <c r="N62" s="107"/>
      <c r="O62" s="107"/>
      <c r="P62" s="107"/>
      <c r="Q62" s="107"/>
      <c r="R62" s="107"/>
      <c r="S62" s="107"/>
      <c r="T62" s="109"/>
    </row>
    <row r="63" spans="1:20" ht="15">
      <c r="A63" s="110">
        <v>54</v>
      </c>
      <c r="B63" s="105" t="s">
        <v>73</v>
      </c>
      <c r="C63" s="105">
        <f t="shared" si="12"/>
        <v>0</v>
      </c>
      <c r="D63" s="111"/>
      <c r="E63" s="111"/>
      <c r="F63" s="111"/>
      <c r="G63" s="106">
        <v>15000</v>
      </c>
      <c r="H63" s="105">
        <f t="shared" si="13"/>
        <v>0</v>
      </c>
      <c r="I63" s="107"/>
      <c r="J63" s="107"/>
      <c r="K63" s="107"/>
      <c r="L63" s="108"/>
      <c r="M63" s="108"/>
      <c r="N63" s="107"/>
      <c r="O63" s="107"/>
      <c r="P63" s="107"/>
      <c r="Q63" s="107"/>
      <c r="R63" s="107"/>
      <c r="S63" s="107"/>
      <c r="T63" s="109"/>
    </row>
    <row r="64" spans="1:20" ht="15">
      <c r="A64" s="110">
        <v>55</v>
      </c>
      <c r="B64" s="111" t="s">
        <v>78</v>
      </c>
      <c r="C64" s="105">
        <f aca="true" t="shared" si="14" ref="C64:C75">D64+E64+F64</f>
        <v>5</v>
      </c>
      <c r="D64" s="111">
        <v>3</v>
      </c>
      <c r="E64" s="111">
        <v>2</v>
      </c>
      <c r="F64" s="111"/>
      <c r="G64" s="106">
        <v>15000</v>
      </c>
      <c r="H64" s="105">
        <f aca="true" t="shared" si="15" ref="H64:H69">ROUND((D64+E64*1.3+F64*1.8)*65000+G64*C64,-2)</f>
        <v>439000</v>
      </c>
      <c r="I64" s="107"/>
      <c r="J64" s="107"/>
      <c r="K64" s="107"/>
      <c r="L64" s="108"/>
      <c r="M64" s="108"/>
      <c r="N64" s="107"/>
      <c r="O64" s="107"/>
      <c r="P64" s="107"/>
      <c r="Q64" s="107"/>
      <c r="R64" s="107"/>
      <c r="S64" s="107"/>
      <c r="T64" s="109"/>
    </row>
    <row r="65" spans="1:20" ht="15">
      <c r="A65" s="110">
        <v>56</v>
      </c>
      <c r="B65" s="105" t="s">
        <v>74</v>
      </c>
      <c r="C65" s="105">
        <f t="shared" si="14"/>
        <v>5</v>
      </c>
      <c r="D65" s="111">
        <v>5</v>
      </c>
      <c r="E65" s="111"/>
      <c r="F65" s="111"/>
      <c r="G65" s="106">
        <v>15000</v>
      </c>
      <c r="H65" s="105">
        <f t="shared" si="15"/>
        <v>400000</v>
      </c>
      <c r="I65" s="107"/>
      <c r="J65" s="107" t="s">
        <v>12</v>
      </c>
      <c r="K65" s="107" t="s">
        <v>13</v>
      </c>
      <c r="L65" s="108" t="s">
        <v>14</v>
      </c>
      <c r="M65" s="108"/>
      <c r="N65" s="107"/>
      <c r="O65" s="107"/>
      <c r="P65" s="107"/>
      <c r="Q65" s="107"/>
      <c r="R65" s="107"/>
      <c r="S65" s="107"/>
      <c r="T65" s="109"/>
    </row>
    <row r="66" spans="1:20" ht="15">
      <c r="A66" s="110">
        <v>57</v>
      </c>
      <c r="B66" s="105" t="s">
        <v>75</v>
      </c>
      <c r="C66" s="105">
        <f t="shared" si="14"/>
        <v>4</v>
      </c>
      <c r="D66" s="111">
        <v>4</v>
      </c>
      <c r="E66" s="111"/>
      <c r="F66" s="111"/>
      <c r="G66" s="106">
        <v>15000</v>
      </c>
      <c r="H66" s="105">
        <f t="shared" si="15"/>
        <v>320000</v>
      </c>
      <c r="I66" s="107"/>
      <c r="J66" s="107"/>
      <c r="K66" s="107"/>
      <c r="L66" s="108"/>
      <c r="M66" s="108"/>
      <c r="N66" s="107"/>
      <c r="O66" s="107"/>
      <c r="P66" s="107"/>
      <c r="Q66" s="107"/>
      <c r="R66" s="107"/>
      <c r="S66" s="107"/>
      <c r="T66" s="109"/>
    </row>
    <row r="67" spans="1:20" ht="15">
      <c r="A67" s="110">
        <v>58</v>
      </c>
      <c r="B67" s="105" t="s">
        <v>76</v>
      </c>
      <c r="C67" s="105">
        <f t="shared" si="14"/>
        <v>6</v>
      </c>
      <c r="D67" s="111">
        <v>3</v>
      </c>
      <c r="E67" s="111">
        <v>3</v>
      </c>
      <c r="F67" s="111"/>
      <c r="G67" s="106">
        <v>15000</v>
      </c>
      <c r="H67" s="105">
        <f t="shared" si="15"/>
        <v>538500</v>
      </c>
      <c r="I67" s="107"/>
      <c r="J67" s="107"/>
      <c r="K67" s="107"/>
      <c r="L67" s="108"/>
      <c r="M67" s="108"/>
      <c r="N67" s="107"/>
      <c r="O67" s="107"/>
      <c r="P67" s="107"/>
      <c r="Q67" s="107"/>
      <c r="R67" s="107"/>
      <c r="S67" s="107"/>
      <c r="T67" s="109"/>
    </row>
    <row r="68" spans="1:20" ht="15">
      <c r="A68" s="110">
        <v>59</v>
      </c>
      <c r="B68" s="105" t="s">
        <v>77</v>
      </c>
      <c r="C68" s="105">
        <f t="shared" si="14"/>
        <v>5</v>
      </c>
      <c r="D68" s="111">
        <v>3</v>
      </c>
      <c r="E68" s="111">
        <v>2</v>
      </c>
      <c r="F68" s="111"/>
      <c r="G68" s="106">
        <v>15000</v>
      </c>
      <c r="H68" s="105">
        <f t="shared" si="15"/>
        <v>439000</v>
      </c>
      <c r="I68" s="107"/>
      <c r="J68" s="107"/>
      <c r="K68" s="107"/>
      <c r="L68" s="108"/>
      <c r="M68" s="108"/>
      <c r="N68" s="107"/>
      <c r="O68" s="107"/>
      <c r="P68" s="107"/>
      <c r="Q68" s="107"/>
      <c r="R68" s="107"/>
      <c r="S68" s="107"/>
      <c r="T68" s="109"/>
    </row>
    <row r="69" spans="1:20" ht="15">
      <c r="A69" s="110">
        <v>60</v>
      </c>
      <c r="B69" s="116" t="s">
        <v>79</v>
      </c>
      <c r="C69" s="105">
        <f t="shared" si="14"/>
        <v>6</v>
      </c>
      <c r="D69" s="117">
        <v>4</v>
      </c>
      <c r="E69" s="117">
        <v>2</v>
      </c>
      <c r="F69" s="117"/>
      <c r="G69" s="117">
        <v>15000</v>
      </c>
      <c r="H69" s="105">
        <f t="shared" si="15"/>
        <v>519000</v>
      </c>
      <c r="I69" s="107"/>
      <c r="J69" s="107"/>
      <c r="K69" s="107"/>
      <c r="L69" s="108"/>
      <c r="M69" s="108"/>
      <c r="N69" s="107"/>
      <c r="O69" s="107"/>
      <c r="P69" s="107"/>
      <c r="Q69" s="107"/>
      <c r="R69" s="107"/>
      <c r="S69" s="107"/>
      <c r="T69" s="109"/>
    </row>
    <row r="70" spans="1:20" ht="15.75">
      <c r="A70" s="110">
        <v>61</v>
      </c>
      <c r="B70" s="118" t="s">
        <v>90</v>
      </c>
      <c r="C70" s="119">
        <f t="shared" si="14"/>
        <v>2</v>
      </c>
      <c r="D70" s="119">
        <v>2</v>
      </c>
      <c r="E70" s="119"/>
      <c r="F70" s="119"/>
      <c r="G70" s="120">
        <v>15000</v>
      </c>
      <c r="H70" s="119">
        <f aca="true" t="shared" si="16" ref="H70:H75">ROUND((D70*1.5+E70*1.3*1.5+F70*1.8*1.5)*65000+G70*C70,-2)</f>
        <v>225000</v>
      </c>
      <c r="I70" s="121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9"/>
    </row>
    <row r="71" spans="1:20" ht="15.75">
      <c r="A71" s="110">
        <v>62</v>
      </c>
      <c r="B71" s="118" t="s">
        <v>85</v>
      </c>
      <c r="C71" s="119">
        <f t="shared" si="14"/>
        <v>7</v>
      </c>
      <c r="D71" s="119">
        <v>4</v>
      </c>
      <c r="E71" s="119">
        <v>3</v>
      </c>
      <c r="F71" s="119"/>
      <c r="G71" s="120">
        <v>15000</v>
      </c>
      <c r="H71" s="119">
        <f t="shared" si="16"/>
        <v>875300</v>
      </c>
      <c r="I71" s="121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9"/>
    </row>
    <row r="72" spans="1:20" ht="15.75">
      <c r="A72" s="110">
        <v>63</v>
      </c>
      <c r="B72" s="118" t="s">
        <v>86</v>
      </c>
      <c r="C72" s="119">
        <f t="shared" si="14"/>
        <v>8</v>
      </c>
      <c r="D72" s="123">
        <v>5</v>
      </c>
      <c r="E72" s="123">
        <v>3</v>
      </c>
      <c r="F72" s="123"/>
      <c r="G72" s="120">
        <v>15000</v>
      </c>
      <c r="H72" s="119">
        <f t="shared" si="16"/>
        <v>987800</v>
      </c>
      <c r="I72" s="121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9"/>
    </row>
    <row r="73" spans="1:20" ht="15.75">
      <c r="A73" s="110">
        <v>64</v>
      </c>
      <c r="B73" s="118" t="s">
        <v>87</v>
      </c>
      <c r="C73" s="119">
        <f t="shared" si="14"/>
        <v>3</v>
      </c>
      <c r="D73" s="123">
        <v>2</v>
      </c>
      <c r="E73" s="123">
        <v>1</v>
      </c>
      <c r="F73" s="123"/>
      <c r="G73" s="120">
        <v>15000</v>
      </c>
      <c r="H73" s="119">
        <f t="shared" si="16"/>
        <v>366800</v>
      </c>
      <c r="I73" s="121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9"/>
    </row>
    <row r="74" spans="1:20" ht="15.75">
      <c r="A74" s="110">
        <v>65</v>
      </c>
      <c r="B74" s="118" t="s">
        <v>88</v>
      </c>
      <c r="C74" s="119">
        <f t="shared" si="14"/>
        <v>5</v>
      </c>
      <c r="D74" s="123">
        <v>3</v>
      </c>
      <c r="E74" s="123">
        <v>2</v>
      </c>
      <c r="F74" s="123"/>
      <c r="G74" s="120">
        <v>15000</v>
      </c>
      <c r="H74" s="119">
        <f t="shared" si="16"/>
        <v>621000</v>
      </c>
      <c r="I74" s="121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9"/>
    </row>
    <row r="75" spans="1:20" ht="15.75">
      <c r="A75" s="110">
        <v>66</v>
      </c>
      <c r="B75" s="118" t="s">
        <v>89</v>
      </c>
      <c r="C75" s="119">
        <f t="shared" si="14"/>
        <v>6</v>
      </c>
      <c r="D75" s="123">
        <v>6</v>
      </c>
      <c r="E75" s="123"/>
      <c r="F75" s="123"/>
      <c r="G75" s="120">
        <v>15000</v>
      </c>
      <c r="H75" s="119">
        <f t="shared" si="16"/>
        <v>675000</v>
      </c>
      <c r="I75" s="121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9"/>
    </row>
    <row r="76" spans="1:20" ht="15.75">
      <c r="A76" s="110">
        <v>67</v>
      </c>
      <c r="B76" s="118" t="s">
        <v>91</v>
      </c>
      <c r="C76" s="119">
        <f>D76+E76+F76</f>
        <v>4</v>
      </c>
      <c r="D76" s="119">
        <v>3</v>
      </c>
      <c r="E76" s="119">
        <v>1</v>
      </c>
      <c r="F76" s="119"/>
      <c r="G76" s="120">
        <v>15000</v>
      </c>
      <c r="H76" s="119">
        <f>ROUND((D76*1.5+E76*1.3*1.5+F76*1.8*1.5)*65000+G76*C76,-2)</f>
        <v>479300</v>
      </c>
      <c r="I76" s="121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9"/>
    </row>
    <row r="77" spans="1:20" ht="15.75">
      <c r="A77" s="110">
        <v>68</v>
      </c>
      <c r="B77" s="118" t="s">
        <v>92</v>
      </c>
      <c r="C77" s="119">
        <f aca="true" t="shared" si="17" ref="C77:C87">D77+E77+F77</f>
        <v>4</v>
      </c>
      <c r="D77" s="119">
        <v>3</v>
      </c>
      <c r="E77" s="119">
        <v>1</v>
      </c>
      <c r="F77" s="119"/>
      <c r="G77" s="120">
        <v>15000</v>
      </c>
      <c r="H77" s="119">
        <f aca="true" t="shared" si="18" ref="H77:H89">ROUND((D77*1.5+E77*1.3*1.5+F77*1.8*1.5)*65000+G77*C77,-2)</f>
        <v>479300</v>
      </c>
      <c r="I77" s="121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9"/>
    </row>
    <row r="78" spans="1:20" ht="15.75">
      <c r="A78" s="110">
        <v>69</v>
      </c>
      <c r="B78" s="118" t="s">
        <v>93</v>
      </c>
      <c r="C78" s="119">
        <f t="shared" si="17"/>
        <v>4</v>
      </c>
      <c r="D78" s="119">
        <v>3</v>
      </c>
      <c r="E78" s="119">
        <v>1</v>
      </c>
      <c r="F78" s="119"/>
      <c r="G78" s="120">
        <v>15000</v>
      </c>
      <c r="H78" s="119">
        <f t="shared" si="18"/>
        <v>479300</v>
      </c>
      <c r="I78" s="121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0" ht="15.75">
      <c r="A79" s="110">
        <v>70</v>
      </c>
      <c r="B79" s="118" t="s">
        <v>94</v>
      </c>
      <c r="C79" s="119">
        <f t="shared" si="17"/>
        <v>4</v>
      </c>
      <c r="D79" s="119">
        <v>3</v>
      </c>
      <c r="E79" s="119">
        <v>1</v>
      </c>
      <c r="F79" s="119"/>
      <c r="G79" s="120">
        <v>15000</v>
      </c>
      <c r="H79" s="119">
        <f t="shared" si="18"/>
        <v>479300</v>
      </c>
      <c r="I79" s="121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9"/>
    </row>
    <row r="80" spans="1:20" ht="15.75">
      <c r="A80" s="110">
        <v>71</v>
      </c>
      <c r="B80" s="118" t="s">
        <v>95</v>
      </c>
      <c r="C80" s="119">
        <f t="shared" si="17"/>
        <v>6</v>
      </c>
      <c r="D80" s="119">
        <v>4</v>
      </c>
      <c r="E80" s="119">
        <v>2</v>
      </c>
      <c r="F80" s="119"/>
      <c r="G80" s="120">
        <v>15000</v>
      </c>
      <c r="H80" s="119">
        <f t="shared" si="18"/>
        <v>733500</v>
      </c>
      <c r="I80" s="121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9"/>
    </row>
    <row r="81" spans="1:20" ht="15.75">
      <c r="A81" s="110">
        <v>72</v>
      </c>
      <c r="B81" s="118" t="s">
        <v>96</v>
      </c>
      <c r="C81" s="119">
        <f t="shared" si="17"/>
        <v>6</v>
      </c>
      <c r="D81" s="119">
        <v>4</v>
      </c>
      <c r="E81" s="119">
        <v>2</v>
      </c>
      <c r="F81" s="119"/>
      <c r="G81" s="120">
        <v>15000</v>
      </c>
      <c r="H81" s="119">
        <f t="shared" si="18"/>
        <v>733500</v>
      </c>
      <c r="I81" s="121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9"/>
    </row>
    <row r="82" spans="1:20" ht="15.75">
      <c r="A82" s="110">
        <v>73</v>
      </c>
      <c r="B82" s="118" t="s">
        <v>104</v>
      </c>
      <c r="C82" s="119">
        <f t="shared" si="17"/>
        <v>6</v>
      </c>
      <c r="D82" s="119">
        <v>4</v>
      </c>
      <c r="E82" s="119">
        <v>2</v>
      </c>
      <c r="F82" s="119"/>
      <c r="G82" s="120">
        <v>15000</v>
      </c>
      <c r="H82" s="119">
        <f t="shared" si="18"/>
        <v>733500</v>
      </c>
      <c r="I82" s="121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9"/>
    </row>
    <row r="83" spans="1:20" ht="15.75">
      <c r="A83" s="110">
        <v>74</v>
      </c>
      <c r="B83" s="118" t="s">
        <v>97</v>
      </c>
      <c r="C83" s="119">
        <f t="shared" si="17"/>
        <v>7</v>
      </c>
      <c r="D83" s="119">
        <v>5</v>
      </c>
      <c r="E83" s="119">
        <v>2</v>
      </c>
      <c r="F83" s="119"/>
      <c r="G83" s="120">
        <v>15000</v>
      </c>
      <c r="H83" s="119">
        <f t="shared" si="18"/>
        <v>846000</v>
      </c>
      <c r="I83" s="121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9"/>
    </row>
    <row r="84" spans="1:20" ht="15.75">
      <c r="A84" s="110">
        <v>75</v>
      </c>
      <c r="B84" s="118" t="s">
        <v>98</v>
      </c>
      <c r="C84" s="119">
        <f t="shared" si="17"/>
        <v>5</v>
      </c>
      <c r="D84" s="119">
        <v>4</v>
      </c>
      <c r="E84" s="119">
        <v>1</v>
      </c>
      <c r="F84" s="119"/>
      <c r="G84" s="120">
        <v>15000</v>
      </c>
      <c r="H84" s="119">
        <f t="shared" si="18"/>
        <v>591800</v>
      </c>
      <c r="I84" s="121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9"/>
    </row>
    <row r="85" spans="1:20" ht="15.75">
      <c r="A85" s="110">
        <v>76</v>
      </c>
      <c r="B85" s="118" t="s">
        <v>99</v>
      </c>
      <c r="C85" s="119">
        <f t="shared" si="17"/>
        <v>4</v>
      </c>
      <c r="D85" s="119"/>
      <c r="E85" s="119">
        <v>4</v>
      </c>
      <c r="F85" s="119"/>
      <c r="G85" s="120">
        <v>15000</v>
      </c>
      <c r="H85" s="119">
        <f t="shared" si="18"/>
        <v>567000</v>
      </c>
      <c r="I85" s="121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9"/>
    </row>
    <row r="86" spans="1:20" ht="15.75">
      <c r="A86" s="110">
        <v>77</v>
      </c>
      <c r="B86" s="118" t="s">
        <v>100</v>
      </c>
      <c r="C86" s="119">
        <f t="shared" si="17"/>
        <v>3</v>
      </c>
      <c r="D86" s="119">
        <v>3</v>
      </c>
      <c r="E86" s="119"/>
      <c r="F86" s="119"/>
      <c r="G86" s="120">
        <v>15000</v>
      </c>
      <c r="H86" s="119">
        <f t="shared" si="18"/>
        <v>337500</v>
      </c>
      <c r="I86" s="121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9"/>
    </row>
    <row r="87" spans="1:20" ht="15.75">
      <c r="A87" s="110">
        <v>78</v>
      </c>
      <c r="B87" s="118" t="s">
        <v>73</v>
      </c>
      <c r="C87" s="119">
        <f t="shared" si="17"/>
        <v>1</v>
      </c>
      <c r="D87" s="123">
        <v>1</v>
      </c>
      <c r="E87" s="123"/>
      <c r="F87" s="123"/>
      <c r="G87" s="120">
        <v>15000</v>
      </c>
      <c r="H87" s="119">
        <f t="shared" si="18"/>
        <v>112500</v>
      </c>
      <c r="I87" s="121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9"/>
    </row>
    <row r="88" spans="1:20" ht="15.75">
      <c r="A88" s="110">
        <v>79</v>
      </c>
      <c r="B88" s="118" t="s">
        <v>102</v>
      </c>
      <c r="C88" s="119">
        <f>D88+E88+F88</f>
        <v>4</v>
      </c>
      <c r="D88" s="123">
        <v>4</v>
      </c>
      <c r="E88" s="123"/>
      <c r="F88" s="123"/>
      <c r="G88" s="120">
        <v>15000</v>
      </c>
      <c r="H88" s="119">
        <f t="shared" si="18"/>
        <v>450000</v>
      </c>
      <c r="I88" s="121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9"/>
    </row>
    <row r="89" spans="1:20" ht="16.5" thickBot="1">
      <c r="A89" s="186">
        <v>80</v>
      </c>
      <c r="B89" s="118" t="s">
        <v>103</v>
      </c>
      <c r="C89" s="119">
        <f>D89+E89+F89</f>
        <v>4</v>
      </c>
      <c r="D89" s="123">
        <v>3</v>
      </c>
      <c r="E89" s="123">
        <v>1</v>
      </c>
      <c r="F89" s="123"/>
      <c r="G89" s="120">
        <v>15000</v>
      </c>
      <c r="H89" s="119">
        <f t="shared" si="18"/>
        <v>479300</v>
      </c>
      <c r="I89" s="121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9"/>
    </row>
    <row r="90" spans="1:20" ht="15.75" thickBot="1">
      <c r="A90" s="125">
        <f>A89</f>
        <v>80</v>
      </c>
      <c r="B90" s="126" t="s">
        <v>9</v>
      </c>
      <c r="C90" s="127">
        <f aca="true" t="shared" si="19" ref="C90:H90">SUM(C10:C89)</f>
        <v>372</v>
      </c>
      <c r="D90" s="127">
        <f t="shared" si="19"/>
        <v>264</v>
      </c>
      <c r="E90" s="127">
        <f t="shared" si="19"/>
        <v>108</v>
      </c>
      <c r="F90" s="127">
        <f t="shared" si="19"/>
        <v>0</v>
      </c>
      <c r="G90" s="127">
        <f t="shared" si="19"/>
        <v>1200000</v>
      </c>
      <c r="H90" s="127">
        <f t="shared" si="19"/>
        <v>35152200</v>
      </c>
      <c r="I90" s="127">
        <f aca="true" t="shared" si="20" ref="I90:S90">SUM(I64:I69)</f>
        <v>0</v>
      </c>
      <c r="J90" s="127">
        <f t="shared" si="20"/>
        <v>0</v>
      </c>
      <c r="K90" s="127">
        <f t="shared" si="20"/>
        <v>0</v>
      </c>
      <c r="L90" s="127">
        <f t="shared" si="20"/>
        <v>0</v>
      </c>
      <c r="M90" s="127">
        <f t="shared" si="20"/>
        <v>0</v>
      </c>
      <c r="N90" s="127">
        <f t="shared" si="20"/>
        <v>0</v>
      </c>
      <c r="O90" s="127">
        <f t="shared" si="20"/>
        <v>0</v>
      </c>
      <c r="P90" s="127">
        <f t="shared" si="20"/>
        <v>0</v>
      </c>
      <c r="Q90" s="127">
        <f t="shared" si="20"/>
        <v>0</v>
      </c>
      <c r="R90" s="127">
        <f t="shared" si="20"/>
        <v>0</v>
      </c>
      <c r="S90" s="127">
        <f t="shared" si="20"/>
        <v>0</v>
      </c>
      <c r="T90" s="128">
        <f>SUM(T64:T68)</f>
        <v>0</v>
      </c>
    </row>
    <row r="91" ht="15.75" thickTop="1"/>
    <row r="92" spans="1:20" ht="19.5">
      <c r="A92" s="9"/>
      <c r="B92" s="9"/>
      <c r="C92" s="9"/>
      <c r="D92" s="9"/>
      <c r="E92" s="9"/>
      <c r="F92" s="344" t="s">
        <v>33</v>
      </c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</row>
    <row r="93" spans="1:20" ht="19.5">
      <c r="A93" s="24"/>
      <c r="B93" s="25" t="s">
        <v>31</v>
      </c>
      <c r="C93" s="24"/>
      <c r="D93" s="24"/>
      <c r="E93" s="24"/>
      <c r="F93" s="24"/>
      <c r="G93" s="24" t="s">
        <v>32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ht="15">
      <c r="E94" s="7"/>
    </row>
    <row r="95" ht="15">
      <c r="E95" s="7"/>
    </row>
    <row r="99" ht="15">
      <c r="B99" s="7">
        <f>'T1'!H87+'T2'!H90+'T3'!H90+XÃT1!H91+XÃT2!H91+XÃT3!H91</f>
        <v>168106300</v>
      </c>
    </row>
  </sheetData>
  <sheetProtection/>
  <mergeCells count="9">
    <mergeCell ref="F92:T92"/>
    <mergeCell ref="A4:T4"/>
    <mergeCell ref="A5:T5"/>
    <mergeCell ref="A8:A9"/>
    <mergeCell ref="B8:B9"/>
    <mergeCell ref="C8:C9"/>
    <mergeCell ref="G8:G9"/>
    <mergeCell ref="H8:H9"/>
    <mergeCell ref="T8:T9"/>
  </mergeCells>
  <printOptions/>
  <pageMargins left="0.43" right="0.38" top="0.4" bottom="0.32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95"/>
  <sheetViews>
    <sheetView zoomScalePageLayoutView="0" workbookViewId="0" topLeftCell="A75">
      <selection activeCell="C101" sqref="C101"/>
    </sheetView>
  </sheetViews>
  <sheetFormatPr defaultColWidth="9.140625" defaultRowHeight="15"/>
  <cols>
    <col min="1" max="1" width="8.28125" style="0" customWidth="1"/>
    <col min="2" max="2" width="26.8515625" style="0" customWidth="1"/>
    <col min="3" max="3" width="7.28125" style="0" customWidth="1"/>
    <col min="4" max="4" width="15.57421875" style="0" customWidth="1"/>
    <col min="5" max="5" width="13.140625" style="0" customWidth="1"/>
    <col min="6" max="6" width="13.7109375" style="0" customWidth="1"/>
    <col min="7" max="7" width="11.28125" style="0" customWidth="1"/>
    <col min="8" max="8" width="16.57421875" style="72" customWidth="1"/>
    <col min="9" max="9" width="15.421875" style="0" customWidth="1"/>
  </cols>
  <sheetData>
    <row r="1" spans="1:20" ht="16.5">
      <c r="A1" s="10" t="s">
        <v>29</v>
      </c>
      <c r="B1" s="10"/>
      <c r="C1" s="10"/>
      <c r="D1" s="10"/>
      <c r="E1" s="10"/>
      <c r="F1" s="10"/>
      <c r="G1" s="10"/>
      <c r="H1" s="74"/>
      <c r="I1" s="10"/>
      <c r="J1" s="10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16.5">
      <c r="A2" s="10" t="s">
        <v>30</v>
      </c>
      <c r="B2" s="10"/>
      <c r="C2" s="10"/>
      <c r="D2" s="10"/>
      <c r="E2" s="10"/>
      <c r="F2" s="10"/>
      <c r="G2" s="10"/>
      <c r="H2" s="74"/>
      <c r="I2" s="10"/>
      <c r="J2" s="10"/>
      <c r="K2" s="10"/>
      <c r="L2" s="11"/>
      <c r="M2" s="11"/>
      <c r="N2" s="10"/>
      <c r="O2" s="10"/>
      <c r="P2" s="10"/>
      <c r="Q2" s="10"/>
      <c r="R2" s="10"/>
      <c r="S2" s="10"/>
      <c r="T2" s="10"/>
    </row>
    <row r="3" spans="1:20" ht="16.5">
      <c r="A3" s="10"/>
      <c r="B3" s="10"/>
      <c r="C3" s="10"/>
      <c r="D3" s="10"/>
      <c r="E3" s="10"/>
      <c r="F3" s="10"/>
      <c r="G3" s="10"/>
      <c r="H3" s="74"/>
      <c r="I3" s="10"/>
      <c r="J3" s="10"/>
      <c r="K3" s="10"/>
      <c r="L3" s="11"/>
      <c r="M3" s="11"/>
      <c r="N3" s="10"/>
      <c r="O3" s="10"/>
      <c r="P3" s="10"/>
      <c r="Q3" s="10"/>
      <c r="R3" s="10"/>
      <c r="S3" s="10"/>
      <c r="T3" s="10"/>
    </row>
    <row r="4" spans="1:20" ht="19.5">
      <c r="A4" s="345" t="s">
        <v>193</v>
      </c>
      <c r="B4" s="345"/>
      <c r="C4" s="345"/>
      <c r="D4" s="345"/>
      <c r="E4" s="345"/>
      <c r="F4" s="345"/>
      <c r="G4" s="345"/>
      <c r="H4" s="345"/>
      <c r="I4" s="34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9.5">
      <c r="A5" s="345" t="s">
        <v>28</v>
      </c>
      <c r="B5" s="345"/>
      <c r="C5" s="345"/>
      <c r="D5" s="345"/>
      <c r="E5" s="345"/>
      <c r="F5" s="345"/>
      <c r="G5" s="345"/>
      <c r="H5" s="345"/>
      <c r="I5" s="34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9" ht="19.5">
      <c r="A6" s="12"/>
      <c r="B6" s="27"/>
      <c r="C6" s="27"/>
      <c r="D6" s="27"/>
      <c r="E6" s="27"/>
      <c r="F6" s="27"/>
      <c r="G6" s="27"/>
      <c r="H6" s="75"/>
      <c r="I6" s="27"/>
    </row>
    <row r="7" spans="1:9" ht="17.25" thickBot="1">
      <c r="A7" s="42"/>
      <c r="B7" s="42"/>
      <c r="C7" s="43"/>
      <c r="D7" s="43"/>
      <c r="E7" s="43"/>
      <c r="F7" s="43"/>
      <c r="G7" s="43"/>
      <c r="H7" s="76"/>
      <c r="I7" s="43"/>
    </row>
    <row r="8" spans="1:10" ht="33.75" thickTop="1">
      <c r="A8" s="362" t="s">
        <v>0</v>
      </c>
      <c r="B8" s="364" t="s">
        <v>10</v>
      </c>
      <c r="C8" s="366" t="s">
        <v>106</v>
      </c>
      <c r="D8" s="67" t="s">
        <v>1</v>
      </c>
      <c r="E8" s="70" t="s">
        <v>107</v>
      </c>
      <c r="F8" s="67" t="s">
        <v>3</v>
      </c>
      <c r="G8" s="366" t="s">
        <v>108</v>
      </c>
      <c r="H8" s="364" t="s">
        <v>4</v>
      </c>
      <c r="I8" s="71" t="s">
        <v>15</v>
      </c>
      <c r="J8" s="72"/>
    </row>
    <row r="9" spans="1:10" ht="33.75" thickBot="1">
      <c r="A9" s="363"/>
      <c r="B9" s="365"/>
      <c r="C9" s="367"/>
      <c r="D9" s="68" t="s">
        <v>109</v>
      </c>
      <c r="E9" s="69" t="s">
        <v>110</v>
      </c>
      <c r="F9" s="69" t="s">
        <v>111</v>
      </c>
      <c r="G9" s="367"/>
      <c r="H9" s="365"/>
      <c r="I9" s="73"/>
      <c r="J9" s="72"/>
    </row>
    <row r="10" spans="1:9" ht="16.5">
      <c r="A10" s="44">
        <v>1</v>
      </c>
      <c r="B10" s="45" t="s">
        <v>112</v>
      </c>
      <c r="C10" s="46">
        <f>D10+E10+F10</f>
        <v>6</v>
      </c>
      <c r="D10" s="47">
        <v>4</v>
      </c>
      <c r="E10" s="47">
        <v>2</v>
      </c>
      <c r="F10" s="47"/>
      <c r="G10" s="48">
        <v>15000</v>
      </c>
      <c r="H10" s="77">
        <f aca="true" t="shared" si="0" ref="H10:H15">ROUND(D10*25000+E10*25000*1.3+F10*25000*1.8+G10*C10,-2)</f>
        <v>255000</v>
      </c>
      <c r="I10" s="49"/>
    </row>
    <row r="11" spans="1:9" ht="16.5">
      <c r="A11" s="50">
        <v>2</v>
      </c>
      <c r="B11" s="45" t="s">
        <v>113</v>
      </c>
      <c r="C11" s="46">
        <f>D11+E11+F11</f>
        <v>7</v>
      </c>
      <c r="D11" s="51">
        <v>5</v>
      </c>
      <c r="E11" s="51">
        <v>2</v>
      </c>
      <c r="F11" s="51"/>
      <c r="G11" s="48">
        <v>15000</v>
      </c>
      <c r="H11" s="77">
        <f t="shared" si="0"/>
        <v>295000</v>
      </c>
      <c r="I11" s="49"/>
    </row>
    <row r="12" spans="1:9" ht="16.5">
      <c r="A12" s="44">
        <v>3</v>
      </c>
      <c r="B12" s="45" t="s">
        <v>114</v>
      </c>
      <c r="C12" s="46">
        <f>D12+E12+F12</f>
        <v>8</v>
      </c>
      <c r="D12" s="51">
        <v>4</v>
      </c>
      <c r="E12" s="51">
        <v>3</v>
      </c>
      <c r="F12" s="51">
        <v>1</v>
      </c>
      <c r="G12" s="48">
        <v>15000</v>
      </c>
      <c r="H12" s="77">
        <f t="shared" si="0"/>
        <v>362500</v>
      </c>
      <c r="I12" s="49"/>
    </row>
    <row r="13" spans="1:9" ht="16.5">
      <c r="A13" s="50">
        <v>4</v>
      </c>
      <c r="B13" s="52" t="s">
        <v>115</v>
      </c>
      <c r="C13" s="53">
        <f>D13+E13+F13</f>
        <v>6</v>
      </c>
      <c r="D13" s="54">
        <v>5</v>
      </c>
      <c r="E13" s="54">
        <v>1</v>
      </c>
      <c r="F13" s="54"/>
      <c r="G13" s="48">
        <v>15000</v>
      </c>
      <c r="H13" s="77">
        <f t="shared" si="0"/>
        <v>247500</v>
      </c>
      <c r="I13" s="49"/>
    </row>
    <row r="14" spans="1:9" ht="16.5">
      <c r="A14" s="44">
        <v>5</v>
      </c>
      <c r="B14" s="55" t="s">
        <v>116</v>
      </c>
      <c r="C14" s="56">
        <f>D14+E14+F14</f>
        <v>4</v>
      </c>
      <c r="D14" s="51">
        <v>3</v>
      </c>
      <c r="E14" s="51">
        <v>1</v>
      </c>
      <c r="F14" s="51"/>
      <c r="G14" s="48">
        <v>15000</v>
      </c>
      <c r="H14" s="77">
        <f t="shared" si="0"/>
        <v>167500</v>
      </c>
      <c r="I14" s="49"/>
    </row>
    <row r="15" spans="1:9" ht="16.5">
      <c r="A15" s="50">
        <v>6</v>
      </c>
      <c r="B15" s="45" t="s">
        <v>118</v>
      </c>
      <c r="C15" s="46">
        <f aca="true" t="shared" si="1" ref="C15:C21">D15+E15+F15</f>
        <v>5</v>
      </c>
      <c r="D15" s="47">
        <v>3</v>
      </c>
      <c r="E15" s="47">
        <v>2</v>
      </c>
      <c r="F15" s="47"/>
      <c r="G15" s="48">
        <v>15000</v>
      </c>
      <c r="H15" s="77">
        <f t="shared" si="0"/>
        <v>215000</v>
      </c>
      <c r="I15" s="49"/>
    </row>
    <row r="16" spans="1:9" ht="16.5">
      <c r="A16" s="44">
        <v>7</v>
      </c>
      <c r="B16" s="45" t="s">
        <v>119</v>
      </c>
      <c r="C16" s="46">
        <f t="shared" si="1"/>
        <v>5</v>
      </c>
      <c r="D16" s="51">
        <v>4</v>
      </c>
      <c r="E16" s="51">
        <v>1</v>
      </c>
      <c r="F16" s="51"/>
      <c r="G16" s="48">
        <v>15000</v>
      </c>
      <c r="H16" s="77">
        <f aca="true" t="shared" si="2" ref="H16:H21">ROUND(D16*25000+E16*25000*1.3+F16*25000*1.8+G16*C16,-2)</f>
        <v>207500</v>
      </c>
      <c r="I16" s="49"/>
    </row>
    <row r="17" spans="1:9" ht="16.5">
      <c r="A17" s="50">
        <v>8</v>
      </c>
      <c r="B17" s="45" t="s">
        <v>120</v>
      </c>
      <c r="C17" s="46">
        <f t="shared" si="1"/>
        <v>5</v>
      </c>
      <c r="D17" s="51">
        <v>3</v>
      </c>
      <c r="E17" s="51">
        <v>1</v>
      </c>
      <c r="F17" s="51">
        <v>1</v>
      </c>
      <c r="G17" s="48">
        <v>15000</v>
      </c>
      <c r="H17" s="77">
        <f t="shared" si="2"/>
        <v>227500</v>
      </c>
      <c r="I17" s="49"/>
    </row>
    <row r="18" spans="1:9" ht="16.5">
      <c r="A18" s="44">
        <v>9</v>
      </c>
      <c r="B18" s="45" t="s">
        <v>121</v>
      </c>
      <c r="C18" s="46">
        <f t="shared" si="1"/>
        <v>3</v>
      </c>
      <c r="D18" s="51">
        <v>2</v>
      </c>
      <c r="E18" s="51">
        <v>1</v>
      </c>
      <c r="F18" s="51"/>
      <c r="G18" s="48">
        <v>15000</v>
      </c>
      <c r="H18" s="77">
        <f t="shared" si="2"/>
        <v>127500</v>
      </c>
      <c r="I18" s="49"/>
    </row>
    <row r="19" spans="1:9" ht="16.5">
      <c r="A19" s="50">
        <v>10</v>
      </c>
      <c r="B19" s="45" t="s">
        <v>122</v>
      </c>
      <c r="C19" s="46">
        <f t="shared" si="1"/>
        <v>5</v>
      </c>
      <c r="D19" s="51">
        <v>3</v>
      </c>
      <c r="E19" s="51">
        <v>2</v>
      </c>
      <c r="F19" s="51"/>
      <c r="G19" s="48">
        <v>15000</v>
      </c>
      <c r="H19" s="77">
        <f t="shared" si="2"/>
        <v>215000</v>
      </c>
      <c r="I19" s="49"/>
    </row>
    <row r="20" spans="1:9" ht="16.5">
      <c r="A20" s="44">
        <v>11</v>
      </c>
      <c r="B20" s="52" t="s">
        <v>123</v>
      </c>
      <c r="C20" s="46">
        <f t="shared" si="1"/>
        <v>4</v>
      </c>
      <c r="D20" s="54">
        <v>3</v>
      </c>
      <c r="E20" s="54">
        <v>1</v>
      </c>
      <c r="F20" s="54"/>
      <c r="G20" s="48">
        <v>15000</v>
      </c>
      <c r="H20" s="77">
        <f t="shared" si="2"/>
        <v>167500</v>
      </c>
      <c r="I20" s="49"/>
    </row>
    <row r="21" spans="1:9" ht="16.5">
      <c r="A21" s="50">
        <v>12</v>
      </c>
      <c r="B21" s="55" t="s">
        <v>124</v>
      </c>
      <c r="C21" s="56">
        <f t="shared" si="1"/>
        <v>4</v>
      </c>
      <c r="D21" s="51">
        <v>3</v>
      </c>
      <c r="E21" s="51">
        <v>1</v>
      </c>
      <c r="F21" s="51"/>
      <c r="G21" s="48">
        <v>15000</v>
      </c>
      <c r="H21" s="77">
        <f t="shared" si="2"/>
        <v>167500</v>
      </c>
      <c r="I21" s="49"/>
    </row>
    <row r="22" spans="1:9" ht="16.5">
      <c r="A22" s="44">
        <v>13</v>
      </c>
      <c r="B22" s="45" t="s">
        <v>125</v>
      </c>
      <c r="C22" s="46">
        <f aca="true" t="shared" si="3" ref="C22:C48">D22+E22+F22</f>
        <v>7</v>
      </c>
      <c r="D22" s="47">
        <v>4</v>
      </c>
      <c r="E22" s="47">
        <v>2</v>
      </c>
      <c r="F22" s="47">
        <v>1</v>
      </c>
      <c r="G22" s="48">
        <v>15000</v>
      </c>
      <c r="H22" s="77">
        <f aca="true" t="shared" si="4" ref="H22:H49">ROUND(D22*25000+E22*25000*1.3+F22*25000*1.8+G22*C22,-2)</f>
        <v>315000</v>
      </c>
      <c r="I22" s="49"/>
    </row>
    <row r="23" spans="1:9" ht="16.5">
      <c r="A23" s="50">
        <v>14</v>
      </c>
      <c r="B23" s="45" t="s">
        <v>126</v>
      </c>
      <c r="C23" s="46">
        <f t="shared" si="3"/>
        <v>7</v>
      </c>
      <c r="D23" s="51">
        <v>6</v>
      </c>
      <c r="E23" s="51">
        <v>1</v>
      </c>
      <c r="F23" s="51"/>
      <c r="G23" s="48">
        <v>15000</v>
      </c>
      <c r="H23" s="77">
        <f t="shared" si="4"/>
        <v>287500</v>
      </c>
      <c r="I23" s="49"/>
    </row>
    <row r="24" spans="1:9" ht="16.5">
      <c r="A24" s="44">
        <v>15</v>
      </c>
      <c r="B24" s="45" t="s">
        <v>127</v>
      </c>
      <c r="C24" s="46">
        <f t="shared" si="3"/>
        <v>5</v>
      </c>
      <c r="D24" s="51">
        <v>2</v>
      </c>
      <c r="E24" s="51">
        <v>3</v>
      </c>
      <c r="F24" s="51"/>
      <c r="G24" s="48">
        <v>15000</v>
      </c>
      <c r="H24" s="77">
        <f t="shared" si="4"/>
        <v>222500</v>
      </c>
      <c r="I24" s="49"/>
    </row>
    <row r="25" spans="1:9" ht="16.5">
      <c r="A25" s="50">
        <v>16</v>
      </c>
      <c r="B25" s="45" t="s">
        <v>128</v>
      </c>
      <c r="C25" s="46">
        <f t="shared" si="3"/>
        <v>6</v>
      </c>
      <c r="D25" s="51">
        <v>5</v>
      </c>
      <c r="E25" s="51">
        <v>1</v>
      </c>
      <c r="F25" s="51"/>
      <c r="G25" s="48">
        <v>15000</v>
      </c>
      <c r="H25" s="77">
        <f t="shared" si="4"/>
        <v>247500</v>
      </c>
      <c r="I25" s="49"/>
    </row>
    <row r="26" spans="1:9" ht="16.5">
      <c r="A26" s="44">
        <v>17</v>
      </c>
      <c r="B26" s="45" t="s">
        <v>129</v>
      </c>
      <c r="C26" s="46">
        <f t="shared" si="3"/>
        <v>6</v>
      </c>
      <c r="D26" s="51">
        <v>4</v>
      </c>
      <c r="E26" s="51">
        <v>2</v>
      </c>
      <c r="F26" s="51"/>
      <c r="G26" s="48">
        <v>15000</v>
      </c>
      <c r="H26" s="77">
        <f t="shared" si="4"/>
        <v>255000</v>
      </c>
      <c r="I26" s="49"/>
    </row>
    <row r="27" spans="1:9" ht="16.5">
      <c r="A27" s="50">
        <v>18</v>
      </c>
      <c r="B27" s="45" t="s">
        <v>130</v>
      </c>
      <c r="C27" s="46">
        <f t="shared" si="3"/>
        <v>7</v>
      </c>
      <c r="D27" s="47">
        <v>5</v>
      </c>
      <c r="E27" s="47">
        <v>2</v>
      </c>
      <c r="F27" s="47"/>
      <c r="G27" s="48">
        <v>15000</v>
      </c>
      <c r="H27" s="77">
        <f t="shared" si="4"/>
        <v>295000</v>
      </c>
      <c r="I27" s="49"/>
    </row>
    <row r="28" spans="1:9" ht="16.5">
      <c r="A28" s="44">
        <v>19</v>
      </c>
      <c r="B28" s="45" t="s">
        <v>131</v>
      </c>
      <c r="C28" s="46">
        <f t="shared" si="3"/>
        <v>7</v>
      </c>
      <c r="D28" s="51">
        <v>4</v>
      </c>
      <c r="E28" s="51">
        <v>3</v>
      </c>
      <c r="F28" s="51"/>
      <c r="G28" s="48">
        <v>15000</v>
      </c>
      <c r="H28" s="77">
        <f t="shared" si="4"/>
        <v>302500</v>
      </c>
      <c r="I28" s="49"/>
    </row>
    <row r="29" spans="1:9" ht="16.5">
      <c r="A29" s="50">
        <v>20</v>
      </c>
      <c r="B29" s="45" t="s">
        <v>132</v>
      </c>
      <c r="C29" s="46">
        <f t="shared" si="3"/>
        <v>8</v>
      </c>
      <c r="D29" s="51">
        <v>5</v>
      </c>
      <c r="E29" s="51">
        <v>2</v>
      </c>
      <c r="F29" s="51">
        <v>1</v>
      </c>
      <c r="G29" s="48">
        <v>15000</v>
      </c>
      <c r="H29" s="77">
        <f t="shared" si="4"/>
        <v>355000</v>
      </c>
      <c r="I29" s="49"/>
    </row>
    <row r="30" spans="1:9" ht="16.5">
      <c r="A30" s="44">
        <v>21</v>
      </c>
      <c r="B30" s="45" t="s">
        <v>133</v>
      </c>
      <c r="C30" s="46">
        <f t="shared" si="3"/>
        <v>2</v>
      </c>
      <c r="D30" s="51">
        <v>1</v>
      </c>
      <c r="E30" s="51">
        <v>1</v>
      </c>
      <c r="F30" s="51"/>
      <c r="G30" s="48">
        <v>15000</v>
      </c>
      <c r="H30" s="77">
        <f t="shared" si="4"/>
        <v>87500</v>
      </c>
      <c r="I30" s="49"/>
    </row>
    <row r="31" spans="1:9" ht="16.5">
      <c r="A31" s="50">
        <v>22</v>
      </c>
      <c r="B31" s="45" t="s">
        <v>134</v>
      </c>
      <c r="C31" s="46">
        <f t="shared" si="3"/>
        <v>7</v>
      </c>
      <c r="D31" s="51">
        <v>6</v>
      </c>
      <c r="E31" s="51">
        <v>1</v>
      </c>
      <c r="F31" s="51"/>
      <c r="G31" s="48">
        <v>15000</v>
      </c>
      <c r="H31" s="77">
        <f t="shared" si="4"/>
        <v>287500</v>
      </c>
      <c r="I31" s="49"/>
    </row>
    <row r="32" spans="1:9" ht="16.5">
      <c r="A32" s="50">
        <v>23</v>
      </c>
      <c r="B32" s="55" t="s">
        <v>135</v>
      </c>
      <c r="C32" s="56">
        <f t="shared" si="3"/>
        <v>6</v>
      </c>
      <c r="D32" s="51">
        <v>4</v>
      </c>
      <c r="E32" s="51">
        <v>2</v>
      </c>
      <c r="F32" s="51"/>
      <c r="G32" s="65">
        <v>15000</v>
      </c>
      <c r="H32" s="78">
        <f t="shared" si="4"/>
        <v>255000</v>
      </c>
      <c r="I32" s="66"/>
    </row>
    <row r="33" spans="1:9" ht="16.5">
      <c r="A33" s="50">
        <v>24</v>
      </c>
      <c r="B33" s="55" t="s">
        <v>136</v>
      </c>
      <c r="C33" s="56">
        <f t="shared" si="3"/>
        <v>6</v>
      </c>
      <c r="D33" s="51">
        <v>4</v>
      </c>
      <c r="E33" s="51">
        <v>2</v>
      </c>
      <c r="F33" s="51"/>
      <c r="G33" s="65">
        <v>15000</v>
      </c>
      <c r="H33" s="78">
        <f t="shared" si="4"/>
        <v>255000</v>
      </c>
      <c r="I33" s="66"/>
    </row>
    <row r="34" spans="1:9" ht="16.5">
      <c r="A34" s="44">
        <v>25</v>
      </c>
      <c r="B34" s="45" t="s">
        <v>137</v>
      </c>
      <c r="C34" s="46">
        <f t="shared" si="3"/>
        <v>7</v>
      </c>
      <c r="D34" s="51">
        <v>4</v>
      </c>
      <c r="E34" s="51">
        <v>2</v>
      </c>
      <c r="F34" s="51">
        <v>1</v>
      </c>
      <c r="G34" s="48">
        <v>15000</v>
      </c>
      <c r="H34" s="77">
        <f t="shared" si="4"/>
        <v>315000</v>
      </c>
      <c r="I34" s="49"/>
    </row>
    <row r="35" spans="1:9" ht="16.5">
      <c r="A35" s="50">
        <v>26</v>
      </c>
      <c r="B35" s="45" t="s">
        <v>138</v>
      </c>
      <c r="C35" s="46">
        <f t="shared" si="3"/>
        <v>6</v>
      </c>
      <c r="D35" s="51">
        <v>4</v>
      </c>
      <c r="E35" s="51">
        <v>2</v>
      </c>
      <c r="F35" s="51"/>
      <c r="G35" s="48">
        <v>15000</v>
      </c>
      <c r="H35" s="77">
        <f t="shared" si="4"/>
        <v>255000</v>
      </c>
      <c r="I35" s="49"/>
    </row>
    <row r="36" spans="1:9" ht="16.5">
      <c r="A36" s="44">
        <v>27</v>
      </c>
      <c r="B36" s="45" t="s">
        <v>139</v>
      </c>
      <c r="C36" s="46">
        <f t="shared" si="3"/>
        <v>6</v>
      </c>
      <c r="D36" s="51">
        <v>5</v>
      </c>
      <c r="E36" s="51">
        <v>1</v>
      </c>
      <c r="F36" s="51"/>
      <c r="G36" s="48">
        <v>15000</v>
      </c>
      <c r="H36" s="77">
        <f t="shared" si="4"/>
        <v>247500</v>
      </c>
      <c r="I36" s="49"/>
    </row>
    <row r="37" spans="1:9" ht="16.5">
      <c r="A37" s="50">
        <v>28</v>
      </c>
      <c r="B37" s="45" t="s">
        <v>140</v>
      </c>
      <c r="C37" s="46">
        <f t="shared" si="3"/>
        <v>7</v>
      </c>
      <c r="D37" s="47">
        <v>4</v>
      </c>
      <c r="E37" s="47">
        <v>2</v>
      </c>
      <c r="F37" s="47">
        <v>1</v>
      </c>
      <c r="G37" s="48">
        <v>15000</v>
      </c>
      <c r="H37" s="77">
        <f t="shared" si="4"/>
        <v>315000</v>
      </c>
      <c r="I37" s="49"/>
    </row>
    <row r="38" spans="1:9" ht="16.5">
      <c r="A38" s="44">
        <v>29</v>
      </c>
      <c r="B38" s="45" t="s">
        <v>141</v>
      </c>
      <c r="C38" s="46">
        <f t="shared" si="3"/>
        <v>6</v>
      </c>
      <c r="D38" s="51">
        <v>4</v>
      </c>
      <c r="E38" s="51">
        <v>2</v>
      </c>
      <c r="F38" s="51"/>
      <c r="G38" s="48">
        <v>15000</v>
      </c>
      <c r="H38" s="77">
        <f t="shared" si="4"/>
        <v>255000</v>
      </c>
      <c r="I38" s="49"/>
    </row>
    <row r="39" spans="1:9" ht="16.5">
      <c r="A39" s="50">
        <v>30</v>
      </c>
      <c r="B39" s="45" t="s">
        <v>142</v>
      </c>
      <c r="C39" s="46">
        <f t="shared" si="3"/>
        <v>6</v>
      </c>
      <c r="D39" s="51">
        <v>5</v>
      </c>
      <c r="E39" s="51">
        <v>1</v>
      </c>
      <c r="F39" s="51"/>
      <c r="G39" s="48">
        <v>15000</v>
      </c>
      <c r="H39" s="77">
        <f t="shared" si="4"/>
        <v>247500</v>
      </c>
      <c r="I39" s="49"/>
    </row>
    <row r="40" spans="1:9" ht="16.5">
      <c r="A40" s="44">
        <v>31</v>
      </c>
      <c r="B40" s="45" t="s">
        <v>143</v>
      </c>
      <c r="C40" s="46">
        <f t="shared" si="3"/>
        <v>6</v>
      </c>
      <c r="D40" s="51">
        <v>4</v>
      </c>
      <c r="E40" s="51">
        <v>2</v>
      </c>
      <c r="F40" s="51"/>
      <c r="G40" s="48">
        <v>15000</v>
      </c>
      <c r="H40" s="77">
        <f t="shared" si="4"/>
        <v>255000</v>
      </c>
      <c r="I40" s="49"/>
    </row>
    <row r="41" spans="1:9" ht="16.5">
      <c r="A41" s="50">
        <v>32</v>
      </c>
      <c r="B41" s="45" t="s">
        <v>144</v>
      </c>
      <c r="C41" s="46">
        <f t="shared" si="3"/>
        <v>6</v>
      </c>
      <c r="D41" s="51">
        <v>4</v>
      </c>
      <c r="E41" s="51">
        <v>2</v>
      </c>
      <c r="F41" s="51"/>
      <c r="G41" s="48">
        <v>15000</v>
      </c>
      <c r="H41" s="77">
        <f t="shared" si="4"/>
        <v>255000</v>
      </c>
      <c r="I41" s="49"/>
    </row>
    <row r="42" spans="1:9" ht="16.5">
      <c r="A42" s="44">
        <v>33</v>
      </c>
      <c r="B42" s="45" t="s">
        <v>145</v>
      </c>
      <c r="C42" s="46">
        <f t="shared" si="3"/>
        <v>10</v>
      </c>
      <c r="D42" s="47">
        <v>7</v>
      </c>
      <c r="E42" s="47">
        <v>3</v>
      </c>
      <c r="F42" s="47"/>
      <c r="G42" s="48">
        <v>15000</v>
      </c>
      <c r="H42" s="77">
        <f t="shared" si="4"/>
        <v>422500</v>
      </c>
      <c r="I42" s="49"/>
    </row>
    <row r="43" spans="1:9" ht="16.5">
      <c r="A43" s="50">
        <v>34</v>
      </c>
      <c r="B43" s="45" t="s">
        <v>146</v>
      </c>
      <c r="C43" s="46">
        <f t="shared" si="3"/>
        <v>10</v>
      </c>
      <c r="D43" s="51">
        <v>8</v>
      </c>
      <c r="E43" s="51">
        <v>2</v>
      </c>
      <c r="F43" s="51"/>
      <c r="G43" s="48">
        <v>15000</v>
      </c>
      <c r="H43" s="77">
        <f t="shared" si="4"/>
        <v>415000</v>
      </c>
      <c r="I43" s="49"/>
    </row>
    <row r="44" spans="1:9" ht="16.5">
      <c r="A44" s="44">
        <v>35</v>
      </c>
      <c r="B44" s="45" t="s">
        <v>147</v>
      </c>
      <c r="C44" s="46">
        <f t="shared" si="3"/>
        <v>11</v>
      </c>
      <c r="D44" s="51">
        <v>6</v>
      </c>
      <c r="E44" s="51">
        <v>4</v>
      </c>
      <c r="F44" s="51">
        <v>1</v>
      </c>
      <c r="G44" s="48">
        <v>15000</v>
      </c>
      <c r="H44" s="77">
        <f t="shared" si="4"/>
        <v>490000</v>
      </c>
      <c r="I44" s="49"/>
    </row>
    <row r="45" spans="1:9" ht="16.5">
      <c r="A45" s="50">
        <v>36</v>
      </c>
      <c r="B45" s="45" t="s">
        <v>148</v>
      </c>
      <c r="C45" s="46">
        <f t="shared" si="3"/>
        <v>7</v>
      </c>
      <c r="D45" s="47">
        <v>5</v>
      </c>
      <c r="E45" s="47">
        <v>1</v>
      </c>
      <c r="F45" s="47">
        <v>1</v>
      </c>
      <c r="G45" s="48">
        <v>15000</v>
      </c>
      <c r="H45" s="77">
        <f t="shared" si="4"/>
        <v>307500</v>
      </c>
      <c r="I45" s="49"/>
    </row>
    <row r="46" spans="1:9" ht="16.5">
      <c r="A46" s="44">
        <v>37</v>
      </c>
      <c r="B46" s="45" t="s">
        <v>149</v>
      </c>
      <c r="C46" s="46">
        <f t="shared" si="3"/>
        <v>9</v>
      </c>
      <c r="D46" s="51">
        <v>4</v>
      </c>
      <c r="E46" s="51">
        <v>5</v>
      </c>
      <c r="F46" s="51"/>
      <c r="G46" s="48">
        <v>15000</v>
      </c>
      <c r="H46" s="77">
        <f t="shared" si="4"/>
        <v>397500</v>
      </c>
      <c r="I46" s="49"/>
    </row>
    <row r="47" spans="1:9" ht="16.5">
      <c r="A47" s="50">
        <v>38</v>
      </c>
      <c r="B47" s="45" t="s">
        <v>150</v>
      </c>
      <c r="C47" s="46">
        <f t="shared" si="3"/>
        <v>8</v>
      </c>
      <c r="D47" s="51">
        <v>6</v>
      </c>
      <c r="E47" s="51">
        <v>2</v>
      </c>
      <c r="F47" s="51"/>
      <c r="G47" s="48">
        <v>15000</v>
      </c>
      <c r="H47" s="77">
        <f t="shared" si="4"/>
        <v>335000</v>
      </c>
      <c r="I47" s="49"/>
    </row>
    <row r="48" spans="1:9" ht="16.5">
      <c r="A48" s="44">
        <v>39</v>
      </c>
      <c r="B48" s="45" t="s">
        <v>151</v>
      </c>
      <c r="C48" s="46">
        <f t="shared" si="3"/>
        <v>7</v>
      </c>
      <c r="D48" s="51">
        <v>6</v>
      </c>
      <c r="E48" s="51">
        <v>1</v>
      </c>
      <c r="F48" s="51"/>
      <c r="G48" s="48">
        <v>15000</v>
      </c>
      <c r="H48" s="77">
        <f t="shared" si="4"/>
        <v>287500</v>
      </c>
      <c r="I48" s="49"/>
    </row>
    <row r="49" spans="1:9" ht="16.5">
      <c r="A49" s="50">
        <v>40</v>
      </c>
      <c r="B49" s="45" t="s">
        <v>152</v>
      </c>
      <c r="C49" s="46">
        <f aca="true" t="shared" si="5" ref="C49:C55">D49+E49+F49</f>
        <v>3</v>
      </c>
      <c r="D49" s="47">
        <v>2</v>
      </c>
      <c r="E49" s="47">
        <v>1</v>
      </c>
      <c r="F49" s="47"/>
      <c r="G49" s="48">
        <v>15000</v>
      </c>
      <c r="H49" s="77">
        <f t="shared" si="4"/>
        <v>127500</v>
      </c>
      <c r="I49" s="49"/>
    </row>
    <row r="50" spans="1:9" ht="16.5">
      <c r="A50" s="44">
        <v>41</v>
      </c>
      <c r="B50" s="45" t="s">
        <v>153</v>
      </c>
      <c r="C50" s="46">
        <f t="shared" si="5"/>
        <v>6</v>
      </c>
      <c r="D50" s="51">
        <v>5</v>
      </c>
      <c r="E50" s="51">
        <v>1</v>
      </c>
      <c r="F50" s="51"/>
      <c r="G50" s="48">
        <v>15000</v>
      </c>
      <c r="H50" s="77">
        <f aca="true" t="shared" si="6" ref="H50:H55">ROUND(D50*25000+E50*25000*1.3+F50*25000*1.8+G50*C50,-2)</f>
        <v>247500</v>
      </c>
      <c r="I50" s="49"/>
    </row>
    <row r="51" spans="1:9" ht="16.5">
      <c r="A51" s="50">
        <v>42</v>
      </c>
      <c r="B51" s="45" t="s">
        <v>154</v>
      </c>
      <c r="C51" s="46">
        <f t="shared" si="5"/>
        <v>5</v>
      </c>
      <c r="D51" s="51">
        <v>4</v>
      </c>
      <c r="E51" s="51">
        <v>1</v>
      </c>
      <c r="F51" s="51"/>
      <c r="G51" s="48">
        <v>15000</v>
      </c>
      <c r="H51" s="77">
        <f t="shared" si="6"/>
        <v>207500</v>
      </c>
      <c r="I51" s="49"/>
    </row>
    <row r="52" spans="1:9" ht="16.5">
      <c r="A52" s="44">
        <v>43</v>
      </c>
      <c r="B52" s="45" t="s">
        <v>155</v>
      </c>
      <c r="C52" s="46">
        <f t="shared" si="5"/>
        <v>2</v>
      </c>
      <c r="D52" s="51">
        <v>1</v>
      </c>
      <c r="E52" s="51">
        <v>1</v>
      </c>
      <c r="F52" s="51"/>
      <c r="G52" s="48">
        <v>15000</v>
      </c>
      <c r="H52" s="77">
        <f t="shared" si="6"/>
        <v>87500</v>
      </c>
      <c r="I52" s="49"/>
    </row>
    <row r="53" spans="1:9" ht="16.5">
      <c r="A53" s="50">
        <v>44</v>
      </c>
      <c r="B53" s="45" t="s">
        <v>156</v>
      </c>
      <c r="C53" s="46">
        <f t="shared" si="5"/>
        <v>5</v>
      </c>
      <c r="D53" s="51">
        <v>4</v>
      </c>
      <c r="E53" s="51">
        <v>1</v>
      </c>
      <c r="F53" s="51"/>
      <c r="G53" s="48">
        <v>15000</v>
      </c>
      <c r="H53" s="77">
        <f t="shared" si="6"/>
        <v>207500</v>
      </c>
      <c r="I53" s="49"/>
    </row>
    <row r="54" spans="1:9" ht="16.5">
      <c r="A54" s="44">
        <v>45</v>
      </c>
      <c r="B54" s="52" t="s">
        <v>157</v>
      </c>
      <c r="C54" s="46">
        <f t="shared" si="5"/>
        <v>4</v>
      </c>
      <c r="D54" s="54">
        <v>2</v>
      </c>
      <c r="E54" s="54">
        <v>2</v>
      </c>
      <c r="F54" s="54"/>
      <c r="G54" s="48">
        <v>15000</v>
      </c>
      <c r="H54" s="77">
        <f t="shared" si="6"/>
        <v>175000</v>
      </c>
      <c r="I54" s="49"/>
    </row>
    <row r="55" spans="1:9" ht="16.5">
      <c r="A55" s="50">
        <v>46</v>
      </c>
      <c r="B55" s="55" t="s">
        <v>158</v>
      </c>
      <c r="C55" s="56">
        <f t="shared" si="5"/>
        <v>6</v>
      </c>
      <c r="D55" s="51">
        <v>3</v>
      </c>
      <c r="E55" s="51">
        <v>2</v>
      </c>
      <c r="F55" s="51">
        <v>1</v>
      </c>
      <c r="G55" s="48">
        <v>15000</v>
      </c>
      <c r="H55" s="77">
        <f t="shared" si="6"/>
        <v>275000</v>
      </c>
      <c r="I55" s="49"/>
    </row>
    <row r="56" spans="1:9" ht="16.5">
      <c r="A56" s="44">
        <v>47</v>
      </c>
      <c r="B56" s="45" t="s">
        <v>159</v>
      </c>
      <c r="C56" s="46">
        <f aca="true" t="shared" si="7" ref="C56:C77">D56+E56+F56</f>
        <v>8</v>
      </c>
      <c r="D56" s="47">
        <v>5</v>
      </c>
      <c r="E56" s="47">
        <v>3</v>
      </c>
      <c r="F56" s="47"/>
      <c r="G56" s="48">
        <v>15000</v>
      </c>
      <c r="H56" s="77">
        <f aca="true" t="shared" si="8" ref="H56:H77">ROUND(D56*25000+E56*25000*1.3+F56*25000*1.8+G56*C56,-2)</f>
        <v>342500</v>
      </c>
      <c r="I56" s="49"/>
    </row>
    <row r="57" spans="1:9" ht="16.5">
      <c r="A57" s="50">
        <v>48</v>
      </c>
      <c r="B57" s="45" t="s">
        <v>160</v>
      </c>
      <c r="C57" s="46">
        <f t="shared" si="7"/>
        <v>8</v>
      </c>
      <c r="D57" s="51">
        <v>6</v>
      </c>
      <c r="E57" s="51">
        <v>2</v>
      </c>
      <c r="F57" s="51"/>
      <c r="G57" s="48">
        <v>15000</v>
      </c>
      <c r="H57" s="77">
        <f t="shared" si="8"/>
        <v>335000</v>
      </c>
      <c r="I57" s="49"/>
    </row>
    <row r="58" spans="1:9" ht="16.5">
      <c r="A58" s="44">
        <v>49</v>
      </c>
      <c r="B58" s="45" t="s">
        <v>161</v>
      </c>
      <c r="C58" s="46">
        <f t="shared" si="7"/>
        <v>7</v>
      </c>
      <c r="D58" s="51">
        <v>5</v>
      </c>
      <c r="E58" s="51">
        <v>2</v>
      </c>
      <c r="F58" s="51"/>
      <c r="G58" s="48">
        <v>15000</v>
      </c>
      <c r="H58" s="77">
        <f t="shared" si="8"/>
        <v>295000</v>
      </c>
      <c r="I58" s="49"/>
    </row>
    <row r="59" spans="1:9" ht="16.5">
      <c r="A59" s="50">
        <v>50</v>
      </c>
      <c r="B59" s="45" t="s">
        <v>162</v>
      </c>
      <c r="C59" s="46">
        <f t="shared" si="7"/>
        <v>8</v>
      </c>
      <c r="D59" s="51">
        <v>5</v>
      </c>
      <c r="E59" s="51">
        <v>2</v>
      </c>
      <c r="F59" s="51">
        <v>1</v>
      </c>
      <c r="G59" s="48">
        <v>15000</v>
      </c>
      <c r="H59" s="77">
        <f t="shared" si="8"/>
        <v>355000</v>
      </c>
      <c r="I59" s="49"/>
    </row>
    <row r="60" spans="1:9" ht="16.5">
      <c r="A60" s="44">
        <v>51</v>
      </c>
      <c r="B60" s="45" t="s">
        <v>163</v>
      </c>
      <c r="C60" s="46">
        <f t="shared" si="7"/>
        <v>8</v>
      </c>
      <c r="D60" s="47">
        <v>5</v>
      </c>
      <c r="E60" s="47">
        <v>2</v>
      </c>
      <c r="F60" s="47">
        <v>1</v>
      </c>
      <c r="G60" s="48">
        <v>15000</v>
      </c>
      <c r="H60" s="77">
        <f t="shared" si="8"/>
        <v>355000</v>
      </c>
      <c r="I60" s="49"/>
    </row>
    <row r="61" spans="1:9" ht="16.5">
      <c r="A61" s="50">
        <v>52</v>
      </c>
      <c r="B61" s="45" t="s">
        <v>164</v>
      </c>
      <c r="C61" s="46">
        <f t="shared" si="7"/>
        <v>8</v>
      </c>
      <c r="D61" s="51">
        <v>6</v>
      </c>
      <c r="E61" s="51">
        <v>2</v>
      </c>
      <c r="F61" s="51"/>
      <c r="G61" s="48">
        <v>15000</v>
      </c>
      <c r="H61" s="77">
        <f t="shared" si="8"/>
        <v>335000</v>
      </c>
      <c r="I61" s="49"/>
    </row>
    <row r="62" spans="1:9" ht="16.5">
      <c r="A62" s="44">
        <v>53</v>
      </c>
      <c r="B62" s="45" t="s">
        <v>49</v>
      </c>
      <c r="C62" s="46">
        <f t="shared" si="7"/>
        <v>8</v>
      </c>
      <c r="D62" s="51">
        <v>5</v>
      </c>
      <c r="E62" s="51">
        <v>3</v>
      </c>
      <c r="F62" s="51"/>
      <c r="G62" s="48">
        <v>15000</v>
      </c>
      <c r="H62" s="77">
        <f t="shared" si="8"/>
        <v>342500</v>
      </c>
      <c r="I62" s="49"/>
    </row>
    <row r="63" spans="1:9" ht="16.5">
      <c r="A63" s="50">
        <v>54</v>
      </c>
      <c r="B63" s="45" t="s">
        <v>165</v>
      </c>
      <c r="C63" s="46">
        <f t="shared" si="7"/>
        <v>7</v>
      </c>
      <c r="D63" s="51">
        <v>5</v>
      </c>
      <c r="E63" s="51">
        <v>2</v>
      </c>
      <c r="F63" s="51"/>
      <c r="G63" s="48">
        <v>15000</v>
      </c>
      <c r="H63" s="77">
        <f t="shared" si="8"/>
        <v>295000</v>
      </c>
      <c r="I63" s="49"/>
    </row>
    <row r="64" spans="1:9" ht="16.5">
      <c r="A64" s="44">
        <v>55</v>
      </c>
      <c r="B64" s="45" t="s">
        <v>166</v>
      </c>
      <c r="C64" s="46">
        <f t="shared" si="7"/>
        <v>8</v>
      </c>
      <c r="D64" s="47">
        <v>5</v>
      </c>
      <c r="E64" s="47">
        <v>2</v>
      </c>
      <c r="F64" s="47">
        <v>1</v>
      </c>
      <c r="G64" s="48">
        <v>15000</v>
      </c>
      <c r="H64" s="77">
        <f t="shared" si="8"/>
        <v>355000</v>
      </c>
      <c r="I64" s="49"/>
    </row>
    <row r="65" spans="1:9" ht="16.5">
      <c r="A65" s="50">
        <v>56</v>
      </c>
      <c r="B65" s="45" t="s">
        <v>167</v>
      </c>
      <c r="C65" s="46">
        <f t="shared" si="7"/>
        <v>8</v>
      </c>
      <c r="D65" s="51">
        <v>6</v>
      </c>
      <c r="E65" s="51">
        <v>2</v>
      </c>
      <c r="F65" s="51"/>
      <c r="G65" s="48">
        <v>15000</v>
      </c>
      <c r="H65" s="77">
        <f t="shared" si="8"/>
        <v>335000</v>
      </c>
      <c r="I65" s="49"/>
    </row>
    <row r="66" spans="1:9" ht="16.5">
      <c r="A66" s="44">
        <v>57</v>
      </c>
      <c r="B66" s="45" t="s">
        <v>168</v>
      </c>
      <c r="C66" s="46">
        <f t="shared" si="7"/>
        <v>7</v>
      </c>
      <c r="D66" s="51">
        <v>5</v>
      </c>
      <c r="E66" s="51">
        <v>2</v>
      </c>
      <c r="F66" s="51"/>
      <c r="G66" s="48">
        <v>15000</v>
      </c>
      <c r="H66" s="77">
        <f t="shared" si="8"/>
        <v>295000</v>
      </c>
      <c r="I66" s="49"/>
    </row>
    <row r="67" spans="1:9" ht="16.5">
      <c r="A67" s="50">
        <v>58</v>
      </c>
      <c r="B67" s="55" t="s">
        <v>169</v>
      </c>
      <c r="C67" s="56">
        <f t="shared" si="7"/>
        <v>8</v>
      </c>
      <c r="D67" s="51">
        <v>5</v>
      </c>
      <c r="E67" s="51">
        <v>3</v>
      </c>
      <c r="F67" s="51"/>
      <c r="G67" s="65">
        <v>15000</v>
      </c>
      <c r="H67" s="78">
        <f t="shared" si="8"/>
        <v>342500</v>
      </c>
      <c r="I67" s="66"/>
    </row>
    <row r="68" spans="1:9" ht="16.5">
      <c r="A68" s="50">
        <v>59</v>
      </c>
      <c r="B68" s="55" t="s">
        <v>170</v>
      </c>
      <c r="C68" s="56">
        <f t="shared" si="7"/>
        <v>7</v>
      </c>
      <c r="D68" s="51">
        <v>5</v>
      </c>
      <c r="E68" s="51">
        <v>1</v>
      </c>
      <c r="F68" s="51">
        <v>1</v>
      </c>
      <c r="G68" s="65">
        <v>15000</v>
      </c>
      <c r="H68" s="78">
        <f t="shared" si="8"/>
        <v>307500</v>
      </c>
      <c r="I68" s="66"/>
    </row>
    <row r="69" spans="1:9" ht="16.5">
      <c r="A69" s="50">
        <v>60</v>
      </c>
      <c r="B69" s="45" t="s">
        <v>171</v>
      </c>
      <c r="C69" s="46">
        <f t="shared" si="7"/>
        <v>6</v>
      </c>
      <c r="D69" s="51">
        <v>4</v>
      </c>
      <c r="E69" s="51">
        <v>2</v>
      </c>
      <c r="F69" s="51"/>
      <c r="G69" s="48">
        <v>15000</v>
      </c>
      <c r="H69" s="77">
        <f t="shared" si="8"/>
        <v>255000</v>
      </c>
      <c r="I69" s="49"/>
    </row>
    <row r="70" spans="1:9" ht="16.5">
      <c r="A70" s="44">
        <v>61</v>
      </c>
      <c r="B70" s="45" t="s">
        <v>172</v>
      </c>
      <c r="C70" s="46">
        <f t="shared" si="7"/>
        <v>6</v>
      </c>
      <c r="D70" s="51">
        <v>4</v>
      </c>
      <c r="E70" s="51">
        <v>2</v>
      </c>
      <c r="F70" s="51"/>
      <c r="G70" s="48">
        <v>15000</v>
      </c>
      <c r="H70" s="77">
        <f t="shared" si="8"/>
        <v>255000</v>
      </c>
      <c r="I70" s="49"/>
    </row>
    <row r="71" spans="1:9" ht="16.5">
      <c r="A71" s="50">
        <v>62</v>
      </c>
      <c r="B71" s="45" t="s">
        <v>173</v>
      </c>
      <c r="C71" s="46">
        <f t="shared" si="7"/>
        <v>6</v>
      </c>
      <c r="D71" s="51">
        <v>4</v>
      </c>
      <c r="E71" s="51">
        <v>2</v>
      </c>
      <c r="F71" s="51"/>
      <c r="G71" s="48">
        <v>15000</v>
      </c>
      <c r="H71" s="77">
        <f t="shared" si="8"/>
        <v>255000</v>
      </c>
      <c r="I71" s="49"/>
    </row>
    <row r="72" spans="1:9" ht="16.5">
      <c r="A72" s="44">
        <v>63</v>
      </c>
      <c r="B72" s="45" t="s">
        <v>174</v>
      </c>
      <c r="C72" s="46">
        <f t="shared" si="7"/>
        <v>6</v>
      </c>
      <c r="D72" s="51">
        <v>4</v>
      </c>
      <c r="E72" s="51">
        <v>2</v>
      </c>
      <c r="F72" s="51"/>
      <c r="G72" s="48">
        <v>15000</v>
      </c>
      <c r="H72" s="77">
        <f t="shared" si="8"/>
        <v>255000</v>
      </c>
      <c r="I72" s="49"/>
    </row>
    <row r="73" spans="1:9" ht="16.5">
      <c r="A73" s="50">
        <v>64</v>
      </c>
      <c r="B73" s="45" t="s">
        <v>175</v>
      </c>
      <c r="C73" s="46">
        <f t="shared" si="7"/>
        <v>7</v>
      </c>
      <c r="D73" s="47">
        <v>5</v>
      </c>
      <c r="E73" s="47">
        <v>1</v>
      </c>
      <c r="F73" s="47">
        <v>1</v>
      </c>
      <c r="G73" s="48">
        <v>15000</v>
      </c>
      <c r="H73" s="77">
        <f t="shared" si="8"/>
        <v>307500</v>
      </c>
      <c r="I73" s="49"/>
    </row>
    <row r="74" spans="1:9" ht="16.5">
      <c r="A74" s="44">
        <v>65</v>
      </c>
      <c r="B74" s="45" t="s">
        <v>176</v>
      </c>
      <c r="C74" s="46">
        <f t="shared" si="7"/>
        <v>7</v>
      </c>
      <c r="D74" s="51">
        <v>5</v>
      </c>
      <c r="E74" s="51">
        <v>2</v>
      </c>
      <c r="F74" s="51"/>
      <c r="G74" s="48">
        <v>15000</v>
      </c>
      <c r="H74" s="77">
        <f t="shared" si="8"/>
        <v>295000</v>
      </c>
      <c r="I74" s="49"/>
    </row>
    <row r="75" spans="1:9" ht="16.5">
      <c r="A75" s="50">
        <v>66</v>
      </c>
      <c r="B75" s="45" t="s">
        <v>177</v>
      </c>
      <c r="C75" s="46">
        <f t="shared" si="7"/>
        <v>7</v>
      </c>
      <c r="D75" s="51">
        <v>4</v>
      </c>
      <c r="E75" s="51">
        <v>3</v>
      </c>
      <c r="F75" s="51"/>
      <c r="G75" s="48">
        <v>15000</v>
      </c>
      <c r="H75" s="77">
        <f t="shared" si="8"/>
        <v>302500</v>
      </c>
      <c r="I75" s="49"/>
    </row>
    <row r="76" spans="1:9" ht="16.5">
      <c r="A76" s="44">
        <v>67</v>
      </c>
      <c r="B76" s="45" t="s">
        <v>178</v>
      </c>
      <c r="C76" s="46">
        <f t="shared" si="7"/>
        <v>4</v>
      </c>
      <c r="D76" s="51">
        <v>2</v>
      </c>
      <c r="E76" s="51">
        <v>2</v>
      </c>
      <c r="F76" s="51"/>
      <c r="G76" s="48">
        <v>15000</v>
      </c>
      <c r="H76" s="77">
        <f t="shared" si="8"/>
        <v>175000</v>
      </c>
      <c r="I76" s="49"/>
    </row>
    <row r="77" spans="1:9" ht="16.5">
      <c r="A77" s="50">
        <v>68</v>
      </c>
      <c r="B77" s="45" t="s">
        <v>179</v>
      </c>
      <c r="C77" s="46">
        <f t="shared" si="7"/>
        <v>6</v>
      </c>
      <c r="D77" s="51">
        <v>5</v>
      </c>
      <c r="E77" s="51">
        <v>1</v>
      </c>
      <c r="F77" s="51"/>
      <c r="G77" s="48">
        <v>15000</v>
      </c>
      <c r="H77" s="77">
        <f t="shared" si="8"/>
        <v>247500</v>
      </c>
      <c r="I77" s="49"/>
    </row>
    <row r="78" spans="1:9" ht="16.5">
      <c r="A78" s="44">
        <v>69</v>
      </c>
      <c r="B78" s="45" t="s">
        <v>180</v>
      </c>
      <c r="C78" s="46">
        <f aca="true" t="shared" si="9" ref="C78:C83">D78+E78+F78</f>
        <v>5</v>
      </c>
      <c r="D78" s="47">
        <v>3</v>
      </c>
      <c r="E78" s="47">
        <v>2</v>
      </c>
      <c r="F78" s="47"/>
      <c r="G78" s="48">
        <v>15000</v>
      </c>
      <c r="H78" s="77">
        <f aca="true" t="shared" si="10" ref="H78:H83">ROUND(D78*25000+E78*25000*1.3+F78*25000*1.8+G78*C78,-2)</f>
        <v>215000</v>
      </c>
      <c r="I78" s="49"/>
    </row>
    <row r="79" spans="1:9" ht="16.5">
      <c r="A79" s="50">
        <v>70</v>
      </c>
      <c r="B79" s="45" t="s">
        <v>181</v>
      </c>
      <c r="C79" s="46">
        <f t="shared" si="9"/>
        <v>5</v>
      </c>
      <c r="D79" s="51">
        <v>4</v>
      </c>
      <c r="E79" s="51">
        <v>1</v>
      </c>
      <c r="F79" s="51"/>
      <c r="G79" s="48">
        <v>15000</v>
      </c>
      <c r="H79" s="77">
        <f t="shared" si="10"/>
        <v>207500</v>
      </c>
      <c r="I79" s="49"/>
    </row>
    <row r="80" spans="1:9" ht="16.5">
      <c r="A80" s="44">
        <v>71</v>
      </c>
      <c r="B80" s="45" t="s">
        <v>182</v>
      </c>
      <c r="C80" s="46">
        <f t="shared" si="9"/>
        <v>5</v>
      </c>
      <c r="D80" s="51">
        <v>5</v>
      </c>
      <c r="E80" s="51"/>
      <c r="F80" s="51"/>
      <c r="G80" s="48">
        <v>15000</v>
      </c>
      <c r="H80" s="77">
        <f t="shared" si="10"/>
        <v>200000</v>
      </c>
      <c r="I80" s="49"/>
    </row>
    <row r="81" spans="1:9" ht="16.5">
      <c r="A81" s="50">
        <v>72</v>
      </c>
      <c r="B81" s="45" t="s">
        <v>183</v>
      </c>
      <c r="C81" s="46">
        <f t="shared" si="9"/>
        <v>6</v>
      </c>
      <c r="D81" s="51">
        <v>3</v>
      </c>
      <c r="E81" s="51">
        <v>2</v>
      </c>
      <c r="F81" s="51">
        <v>1</v>
      </c>
      <c r="G81" s="48">
        <v>15000</v>
      </c>
      <c r="H81" s="77">
        <f t="shared" si="10"/>
        <v>275000</v>
      </c>
      <c r="I81" s="49"/>
    </row>
    <row r="82" spans="1:9" ht="16.5">
      <c r="A82" s="44">
        <v>73</v>
      </c>
      <c r="B82" s="45" t="s">
        <v>184</v>
      </c>
      <c r="C82" s="46">
        <f t="shared" si="9"/>
        <v>5</v>
      </c>
      <c r="D82" s="51">
        <v>3</v>
      </c>
      <c r="E82" s="51">
        <v>2</v>
      </c>
      <c r="F82" s="51"/>
      <c r="G82" s="48">
        <v>15000</v>
      </c>
      <c r="H82" s="77">
        <f t="shared" si="10"/>
        <v>215000</v>
      </c>
      <c r="I82" s="49"/>
    </row>
    <row r="83" spans="1:9" ht="16.5">
      <c r="A83" s="50">
        <v>74</v>
      </c>
      <c r="B83" s="52" t="s">
        <v>185</v>
      </c>
      <c r="C83" s="46">
        <f t="shared" si="9"/>
        <v>5</v>
      </c>
      <c r="D83" s="51">
        <v>3</v>
      </c>
      <c r="E83" s="51">
        <v>2</v>
      </c>
      <c r="F83" s="51"/>
      <c r="G83" s="48">
        <v>15000</v>
      </c>
      <c r="H83" s="77">
        <f t="shared" si="10"/>
        <v>215000</v>
      </c>
      <c r="I83" s="49"/>
    </row>
    <row r="84" spans="1:9" ht="16.5">
      <c r="A84" s="44">
        <v>75</v>
      </c>
      <c r="B84" s="45" t="s">
        <v>186</v>
      </c>
      <c r="C84" s="46">
        <f aca="true" t="shared" si="11" ref="C84:C90">D84+E84+F84</f>
        <v>4</v>
      </c>
      <c r="D84" s="51">
        <v>4</v>
      </c>
      <c r="E84" s="51"/>
      <c r="F84" s="51"/>
      <c r="G84" s="48">
        <v>15000</v>
      </c>
      <c r="H84" s="77">
        <f>ROUND(D84*25000+E84*25000*1.3+F84*25000*1.8+G84*C84,-2)</f>
        <v>160000</v>
      </c>
      <c r="I84" s="49"/>
    </row>
    <row r="85" spans="1:9" ht="16.5">
      <c r="A85" s="50">
        <v>76</v>
      </c>
      <c r="B85" s="45" t="s">
        <v>187</v>
      </c>
      <c r="C85" s="46">
        <f t="shared" si="11"/>
        <v>5</v>
      </c>
      <c r="D85" s="51">
        <v>4</v>
      </c>
      <c r="E85" s="51">
        <v>1</v>
      </c>
      <c r="F85" s="51"/>
      <c r="G85" s="48">
        <v>15000</v>
      </c>
      <c r="H85" s="77">
        <f aca="true" t="shared" si="12" ref="H85:H90">ROUND(D85*25000+E85*25000*1.3+F85*25000*1.8+G85*C85,-2)</f>
        <v>207500</v>
      </c>
      <c r="I85" s="49"/>
    </row>
    <row r="86" spans="1:9" ht="16.5">
      <c r="A86" s="44">
        <v>77</v>
      </c>
      <c r="B86" s="45" t="s">
        <v>188</v>
      </c>
      <c r="C86" s="46">
        <f t="shared" si="11"/>
        <v>5</v>
      </c>
      <c r="D86" s="51">
        <v>3</v>
      </c>
      <c r="E86" s="51">
        <v>1</v>
      </c>
      <c r="F86" s="51">
        <v>1</v>
      </c>
      <c r="G86" s="48">
        <v>15000</v>
      </c>
      <c r="H86" s="77">
        <f t="shared" si="12"/>
        <v>227500</v>
      </c>
      <c r="I86" s="49"/>
    </row>
    <row r="87" spans="1:9" ht="16.5">
      <c r="A87" s="50">
        <v>78</v>
      </c>
      <c r="B87" s="45" t="s">
        <v>189</v>
      </c>
      <c r="C87" s="46">
        <f t="shared" si="11"/>
        <v>5</v>
      </c>
      <c r="D87" s="51">
        <v>3</v>
      </c>
      <c r="E87" s="51">
        <v>2</v>
      </c>
      <c r="F87" s="51"/>
      <c r="G87" s="48">
        <v>15000</v>
      </c>
      <c r="H87" s="77">
        <f t="shared" si="12"/>
        <v>215000</v>
      </c>
      <c r="I87" s="49"/>
    </row>
    <row r="88" spans="1:9" ht="16.5">
      <c r="A88" s="44">
        <v>79</v>
      </c>
      <c r="B88" s="45" t="s">
        <v>190</v>
      </c>
      <c r="C88" s="46">
        <f t="shared" si="11"/>
        <v>4</v>
      </c>
      <c r="D88" s="51">
        <v>1</v>
      </c>
      <c r="E88" s="51">
        <v>3</v>
      </c>
      <c r="F88" s="51"/>
      <c r="G88" s="48">
        <v>15000</v>
      </c>
      <c r="H88" s="77">
        <f t="shared" si="12"/>
        <v>182500</v>
      </c>
      <c r="I88" s="49"/>
    </row>
    <row r="89" spans="1:9" ht="16.5">
      <c r="A89" s="50">
        <v>80</v>
      </c>
      <c r="B89" s="52" t="s">
        <v>191</v>
      </c>
      <c r="C89" s="46">
        <f t="shared" si="11"/>
        <v>4</v>
      </c>
      <c r="D89" s="54">
        <v>4</v>
      </c>
      <c r="E89" s="54"/>
      <c r="F89" s="54"/>
      <c r="G89" s="48">
        <v>15000</v>
      </c>
      <c r="H89" s="77">
        <f t="shared" si="12"/>
        <v>160000</v>
      </c>
      <c r="I89" s="49"/>
    </row>
    <row r="90" spans="1:9" ht="17.25" thickBot="1">
      <c r="A90" s="44">
        <v>81</v>
      </c>
      <c r="B90" s="55" t="s">
        <v>192</v>
      </c>
      <c r="C90" s="56">
        <f t="shared" si="11"/>
        <v>4</v>
      </c>
      <c r="D90" s="51">
        <v>2</v>
      </c>
      <c r="E90" s="51">
        <v>2</v>
      </c>
      <c r="F90" s="51"/>
      <c r="G90" s="48">
        <v>15000</v>
      </c>
      <c r="H90" s="77">
        <f t="shared" si="12"/>
        <v>175000</v>
      </c>
      <c r="I90" s="49"/>
    </row>
    <row r="91" spans="1:9" ht="17.25" thickBot="1">
      <c r="A91" s="57">
        <f>A90</f>
        <v>81</v>
      </c>
      <c r="B91" s="58" t="s">
        <v>117</v>
      </c>
      <c r="C91" s="59">
        <f>SUM(C10:C90)</f>
        <v>496</v>
      </c>
      <c r="D91" s="59">
        <f>SUM(D10:D90)</f>
        <v>336</v>
      </c>
      <c r="E91" s="59">
        <f>SUM(E10:E90)</f>
        <v>144</v>
      </c>
      <c r="F91" s="59">
        <f>SUM(F10:F90)</f>
        <v>16</v>
      </c>
      <c r="G91" s="60"/>
      <c r="H91" s="79">
        <f>SUM(H10:H90)</f>
        <v>21240000</v>
      </c>
      <c r="I91" s="61"/>
    </row>
    <row r="92" ht="15.75" thickTop="1"/>
    <row r="94" spans="1:20" ht="19.5">
      <c r="A94" s="9"/>
      <c r="B94" s="9"/>
      <c r="C94" s="9"/>
      <c r="D94" s="9"/>
      <c r="E94" s="9"/>
      <c r="F94" s="344" t="s">
        <v>33</v>
      </c>
      <c r="G94" s="344"/>
      <c r="H94" s="344"/>
      <c r="I94" s="344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19.5">
      <c r="A95" s="24"/>
      <c r="B95" s="25" t="s">
        <v>31</v>
      </c>
      <c r="C95" s="24"/>
      <c r="D95" s="24"/>
      <c r="E95" s="24"/>
      <c r="F95" s="345" t="s">
        <v>32</v>
      </c>
      <c r="G95" s="345"/>
      <c r="H95" s="345"/>
      <c r="I95" s="345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</sheetData>
  <sheetProtection/>
  <mergeCells count="9">
    <mergeCell ref="F95:I95"/>
    <mergeCell ref="A4:I4"/>
    <mergeCell ref="A5:I5"/>
    <mergeCell ref="A8:A9"/>
    <mergeCell ref="B8:B9"/>
    <mergeCell ref="C8:C9"/>
    <mergeCell ref="G8:G9"/>
    <mergeCell ref="H8:H9"/>
    <mergeCell ref="F94:I94"/>
  </mergeCells>
  <printOptions/>
  <pageMargins left="0.39" right="0.32" top="0.41" bottom="0.2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95"/>
  <sheetViews>
    <sheetView zoomScalePageLayoutView="0" workbookViewId="0" topLeftCell="A85">
      <selection activeCell="E95" sqref="E95"/>
    </sheetView>
  </sheetViews>
  <sheetFormatPr defaultColWidth="9.140625" defaultRowHeight="15"/>
  <cols>
    <col min="1" max="1" width="8.28125" style="0" customWidth="1"/>
    <col min="2" max="2" width="26.8515625" style="0" customWidth="1"/>
    <col min="3" max="3" width="7.28125" style="0" customWidth="1"/>
    <col min="4" max="4" width="13.8515625" style="0" customWidth="1"/>
    <col min="5" max="5" width="13.140625" style="0" customWidth="1"/>
    <col min="6" max="6" width="13.7109375" style="0" customWidth="1"/>
    <col min="7" max="7" width="14.7109375" style="0" customWidth="1"/>
    <col min="8" max="8" width="14.7109375" style="72" customWidth="1"/>
    <col min="9" max="9" width="12.57421875" style="72" customWidth="1"/>
  </cols>
  <sheetData>
    <row r="1" spans="1:20" ht="16.5">
      <c r="A1" s="10" t="s">
        <v>29</v>
      </c>
      <c r="B1" s="10"/>
      <c r="C1" s="10"/>
      <c r="D1" s="10"/>
      <c r="E1" s="10"/>
      <c r="F1" s="10"/>
      <c r="G1" s="10"/>
      <c r="H1" s="74"/>
      <c r="I1" s="74"/>
      <c r="J1" s="10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16.5">
      <c r="A2" s="10" t="s">
        <v>30</v>
      </c>
      <c r="B2" s="10"/>
      <c r="C2" s="10"/>
      <c r="D2" s="10"/>
      <c r="E2" s="10"/>
      <c r="F2" s="10"/>
      <c r="G2" s="10"/>
      <c r="H2" s="74"/>
      <c r="I2" s="74"/>
      <c r="J2" s="10"/>
      <c r="K2" s="10"/>
      <c r="L2" s="11"/>
      <c r="M2" s="11"/>
      <c r="N2" s="10"/>
      <c r="O2" s="10"/>
      <c r="P2" s="10"/>
      <c r="Q2" s="10"/>
      <c r="R2" s="10"/>
      <c r="S2" s="10"/>
      <c r="T2" s="10"/>
    </row>
    <row r="3" spans="1:20" ht="16.5">
      <c r="A3" s="10"/>
      <c r="B3" s="10"/>
      <c r="C3" s="10"/>
      <c r="D3" s="10"/>
      <c r="E3" s="10"/>
      <c r="F3" s="10"/>
      <c r="G3" s="10"/>
      <c r="H3" s="74"/>
      <c r="I3" s="74"/>
      <c r="J3" s="10"/>
      <c r="K3" s="10"/>
      <c r="L3" s="11"/>
      <c r="M3" s="11"/>
      <c r="N3" s="10"/>
      <c r="O3" s="10"/>
      <c r="P3" s="10"/>
      <c r="Q3" s="10"/>
      <c r="R3" s="10"/>
      <c r="S3" s="10"/>
      <c r="T3" s="10"/>
    </row>
    <row r="4" spans="1:20" ht="19.5">
      <c r="A4" s="345" t="s">
        <v>193</v>
      </c>
      <c r="B4" s="345"/>
      <c r="C4" s="345"/>
      <c r="D4" s="345"/>
      <c r="E4" s="345"/>
      <c r="F4" s="345"/>
      <c r="G4" s="345"/>
      <c r="H4" s="345"/>
      <c r="I4" s="34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9.5">
      <c r="A5" s="345" t="s">
        <v>80</v>
      </c>
      <c r="B5" s="345"/>
      <c r="C5" s="345"/>
      <c r="D5" s="345"/>
      <c r="E5" s="345"/>
      <c r="F5" s="345"/>
      <c r="G5" s="345"/>
      <c r="H5" s="345"/>
      <c r="I5" s="34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9" ht="19.5">
      <c r="A6" s="12"/>
      <c r="B6" s="27"/>
      <c r="C6" s="27"/>
      <c r="D6" s="27"/>
      <c r="E6" s="27"/>
      <c r="F6" s="27"/>
      <c r="G6" s="27"/>
      <c r="H6" s="75"/>
      <c r="I6" s="75"/>
    </row>
    <row r="7" spans="1:9" ht="17.25" thickBot="1">
      <c r="A7" s="42"/>
      <c r="B7" s="42"/>
      <c r="C7" s="43"/>
      <c r="D7" s="43"/>
      <c r="E7" s="43"/>
      <c r="F7" s="43"/>
      <c r="G7" s="43"/>
      <c r="H7" s="76"/>
      <c r="I7" s="76"/>
    </row>
    <row r="8" spans="1:9" s="72" customFormat="1" ht="33.75" thickTop="1">
      <c r="A8" s="362" t="s">
        <v>0</v>
      </c>
      <c r="B8" s="364" t="s">
        <v>10</v>
      </c>
      <c r="C8" s="366" t="s">
        <v>106</v>
      </c>
      <c r="D8" s="67" t="s">
        <v>1</v>
      </c>
      <c r="E8" s="70" t="s">
        <v>107</v>
      </c>
      <c r="F8" s="67" t="s">
        <v>3</v>
      </c>
      <c r="G8" s="366" t="s">
        <v>108</v>
      </c>
      <c r="H8" s="364" t="s">
        <v>4</v>
      </c>
      <c r="I8" s="368" t="s">
        <v>15</v>
      </c>
    </row>
    <row r="9" spans="1:9" s="72" customFormat="1" ht="33.75" thickBot="1">
      <c r="A9" s="363"/>
      <c r="B9" s="365"/>
      <c r="C9" s="367"/>
      <c r="D9" s="68" t="s">
        <v>109</v>
      </c>
      <c r="E9" s="69" t="s">
        <v>110</v>
      </c>
      <c r="F9" s="69" t="s">
        <v>111</v>
      </c>
      <c r="G9" s="367"/>
      <c r="H9" s="365"/>
      <c r="I9" s="369"/>
    </row>
    <row r="10" spans="1:9" ht="16.5">
      <c r="A10" s="44">
        <v>1</v>
      </c>
      <c r="B10" s="45" t="s">
        <v>112</v>
      </c>
      <c r="C10" s="46">
        <f>D10+E10+F10</f>
        <v>5</v>
      </c>
      <c r="D10" s="47">
        <v>4</v>
      </c>
      <c r="E10" s="47"/>
      <c r="F10" s="47">
        <v>1</v>
      </c>
      <c r="G10" s="48">
        <v>15000</v>
      </c>
      <c r="H10" s="77">
        <f aca="true" t="shared" si="0" ref="H10:H15">ROUND(D10*25000+E10*25000*1.3+F10*25000*1.8+G10*C10,-2)</f>
        <v>220000</v>
      </c>
      <c r="I10" s="80"/>
    </row>
    <row r="11" spans="1:9" ht="16.5">
      <c r="A11" s="50">
        <v>2</v>
      </c>
      <c r="B11" s="45" t="s">
        <v>113</v>
      </c>
      <c r="C11" s="46">
        <f>D11+E11+F11</f>
        <v>6</v>
      </c>
      <c r="D11" s="51">
        <v>3</v>
      </c>
      <c r="E11" s="51">
        <v>2</v>
      </c>
      <c r="F11" s="51">
        <v>1</v>
      </c>
      <c r="G11" s="48">
        <v>15000</v>
      </c>
      <c r="H11" s="77">
        <f t="shared" si="0"/>
        <v>275000</v>
      </c>
      <c r="I11" s="80"/>
    </row>
    <row r="12" spans="1:9" ht="16.5">
      <c r="A12" s="44">
        <v>3</v>
      </c>
      <c r="B12" s="45" t="s">
        <v>114</v>
      </c>
      <c r="C12" s="46">
        <f>D12+E12+F12</f>
        <v>5</v>
      </c>
      <c r="D12" s="51">
        <v>2</v>
      </c>
      <c r="E12" s="51">
        <v>2</v>
      </c>
      <c r="F12" s="51">
        <v>1</v>
      </c>
      <c r="G12" s="48">
        <v>15000</v>
      </c>
      <c r="H12" s="77">
        <f t="shared" si="0"/>
        <v>235000</v>
      </c>
      <c r="I12" s="80"/>
    </row>
    <row r="13" spans="1:9" ht="16.5">
      <c r="A13" s="50">
        <v>4</v>
      </c>
      <c r="B13" s="52" t="s">
        <v>115</v>
      </c>
      <c r="C13" s="53">
        <f>D13+E13+F13</f>
        <v>7</v>
      </c>
      <c r="D13" s="54">
        <v>4</v>
      </c>
      <c r="E13" s="54">
        <v>2</v>
      </c>
      <c r="F13" s="54">
        <v>1</v>
      </c>
      <c r="G13" s="48">
        <v>15000</v>
      </c>
      <c r="H13" s="77">
        <f t="shared" si="0"/>
        <v>315000</v>
      </c>
      <c r="I13" s="80"/>
    </row>
    <row r="14" spans="1:9" ht="16.5">
      <c r="A14" s="44">
        <v>5</v>
      </c>
      <c r="B14" s="55" t="s">
        <v>116</v>
      </c>
      <c r="C14" s="56">
        <f>D14+E14+F14</f>
        <v>5</v>
      </c>
      <c r="D14" s="51">
        <v>4</v>
      </c>
      <c r="E14" s="51"/>
      <c r="F14" s="51">
        <v>1</v>
      </c>
      <c r="G14" s="48">
        <v>15000</v>
      </c>
      <c r="H14" s="77">
        <f t="shared" si="0"/>
        <v>220000</v>
      </c>
      <c r="I14" s="80"/>
    </row>
    <row r="15" spans="1:9" ht="16.5">
      <c r="A15" s="50">
        <v>6</v>
      </c>
      <c r="B15" s="45" t="s">
        <v>118</v>
      </c>
      <c r="C15" s="46">
        <f aca="true" t="shared" si="1" ref="C15:C21">D15+E15+F15</f>
        <v>4</v>
      </c>
      <c r="D15" s="47">
        <v>2</v>
      </c>
      <c r="E15" s="47">
        <v>1</v>
      </c>
      <c r="F15" s="47">
        <v>1</v>
      </c>
      <c r="G15" s="48">
        <v>15000</v>
      </c>
      <c r="H15" s="77">
        <f t="shared" si="0"/>
        <v>187500</v>
      </c>
      <c r="I15" s="80"/>
    </row>
    <row r="16" spans="1:9" ht="16.5">
      <c r="A16" s="44">
        <v>7</v>
      </c>
      <c r="B16" s="45" t="s">
        <v>119</v>
      </c>
      <c r="C16" s="46">
        <f t="shared" si="1"/>
        <v>3</v>
      </c>
      <c r="D16" s="51">
        <v>2</v>
      </c>
      <c r="E16" s="51"/>
      <c r="F16" s="51">
        <v>1</v>
      </c>
      <c r="G16" s="48">
        <v>15000</v>
      </c>
      <c r="H16" s="77">
        <f aca="true" t="shared" si="2" ref="H16:H21">ROUND(D16*25000+E16*25000*1.3+F16*25000*1.8+G16*C16,-2)</f>
        <v>140000</v>
      </c>
      <c r="I16" s="80"/>
    </row>
    <row r="17" spans="1:9" ht="16.5">
      <c r="A17" s="50">
        <v>8</v>
      </c>
      <c r="B17" s="45" t="s">
        <v>120</v>
      </c>
      <c r="C17" s="46">
        <f t="shared" si="1"/>
        <v>4</v>
      </c>
      <c r="D17" s="51">
        <v>2</v>
      </c>
      <c r="E17" s="51">
        <v>1</v>
      </c>
      <c r="F17" s="51">
        <v>1</v>
      </c>
      <c r="G17" s="48">
        <v>15000</v>
      </c>
      <c r="H17" s="77">
        <f t="shared" si="2"/>
        <v>187500</v>
      </c>
      <c r="I17" s="80"/>
    </row>
    <row r="18" spans="1:9" ht="16.5">
      <c r="A18" s="44">
        <v>9</v>
      </c>
      <c r="B18" s="45" t="s">
        <v>121</v>
      </c>
      <c r="C18" s="46">
        <f t="shared" si="1"/>
        <v>5</v>
      </c>
      <c r="D18" s="51">
        <v>4</v>
      </c>
      <c r="E18" s="51">
        <v>1</v>
      </c>
      <c r="F18" s="51"/>
      <c r="G18" s="48">
        <v>15000</v>
      </c>
      <c r="H18" s="77">
        <f t="shared" si="2"/>
        <v>207500</v>
      </c>
      <c r="I18" s="80"/>
    </row>
    <row r="19" spans="1:9" ht="16.5">
      <c r="A19" s="50">
        <v>10</v>
      </c>
      <c r="B19" s="45" t="s">
        <v>122</v>
      </c>
      <c r="C19" s="46">
        <f t="shared" si="1"/>
        <v>4</v>
      </c>
      <c r="D19" s="51">
        <v>2</v>
      </c>
      <c r="E19" s="51">
        <v>1</v>
      </c>
      <c r="F19" s="51">
        <v>1</v>
      </c>
      <c r="G19" s="48">
        <v>15000</v>
      </c>
      <c r="H19" s="77">
        <f t="shared" si="2"/>
        <v>187500</v>
      </c>
      <c r="I19" s="80"/>
    </row>
    <row r="20" spans="1:9" ht="16.5">
      <c r="A20" s="44">
        <v>11</v>
      </c>
      <c r="B20" s="52" t="s">
        <v>123</v>
      </c>
      <c r="C20" s="46">
        <f t="shared" si="1"/>
        <v>4</v>
      </c>
      <c r="D20" s="54">
        <v>3</v>
      </c>
      <c r="E20" s="54">
        <v>1</v>
      </c>
      <c r="F20" s="54"/>
      <c r="G20" s="48">
        <v>15000</v>
      </c>
      <c r="H20" s="77">
        <f t="shared" si="2"/>
        <v>167500</v>
      </c>
      <c r="I20" s="80"/>
    </row>
    <row r="21" spans="1:9" ht="16.5">
      <c r="A21" s="50">
        <v>12</v>
      </c>
      <c r="B21" s="55" t="s">
        <v>124</v>
      </c>
      <c r="C21" s="56">
        <f t="shared" si="1"/>
        <v>4</v>
      </c>
      <c r="D21" s="51">
        <v>2</v>
      </c>
      <c r="E21" s="51">
        <v>1</v>
      </c>
      <c r="F21" s="51">
        <v>1</v>
      </c>
      <c r="G21" s="48">
        <v>15000</v>
      </c>
      <c r="H21" s="77">
        <f t="shared" si="2"/>
        <v>187500</v>
      </c>
      <c r="I21" s="80"/>
    </row>
    <row r="22" spans="1:9" ht="16.5">
      <c r="A22" s="44">
        <v>13</v>
      </c>
      <c r="B22" s="45" t="s">
        <v>125</v>
      </c>
      <c r="C22" s="46">
        <f aca="true" t="shared" si="3" ref="C22:C48">D22+E22+F22</f>
        <v>6</v>
      </c>
      <c r="D22" s="47">
        <v>3</v>
      </c>
      <c r="E22" s="47">
        <v>2</v>
      </c>
      <c r="F22" s="47">
        <v>1</v>
      </c>
      <c r="G22" s="48">
        <v>15000</v>
      </c>
      <c r="H22" s="77">
        <f aca="true" t="shared" si="4" ref="H22:H49">ROUND(D22*25000+E22*25000*1.3+F22*25000*1.8+G22*C22,-2)</f>
        <v>275000</v>
      </c>
      <c r="I22" s="80"/>
    </row>
    <row r="23" spans="1:9" ht="16.5">
      <c r="A23" s="50">
        <v>14</v>
      </c>
      <c r="B23" s="45" t="s">
        <v>126</v>
      </c>
      <c r="C23" s="46">
        <f t="shared" si="3"/>
        <v>5</v>
      </c>
      <c r="D23" s="51">
        <v>3</v>
      </c>
      <c r="E23" s="51">
        <v>1</v>
      </c>
      <c r="F23" s="51">
        <v>1</v>
      </c>
      <c r="G23" s="48">
        <v>15000</v>
      </c>
      <c r="H23" s="77">
        <f t="shared" si="4"/>
        <v>227500</v>
      </c>
      <c r="I23" s="80"/>
    </row>
    <row r="24" spans="1:9" ht="16.5">
      <c r="A24" s="44">
        <v>15</v>
      </c>
      <c r="B24" s="45" t="s">
        <v>127</v>
      </c>
      <c r="C24" s="46">
        <f t="shared" si="3"/>
        <v>5</v>
      </c>
      <c r="D24" s="51">
        <v>3</v>
      </c>
      <c r="E24" s="51">
        <v>1</v>
      </c>
      <c r="F24" s="51">
        <v>1</v>
      </c>
      <c r="G24" s="48">
        <v>15000</v>
      </c>
      <c r="H24" s="77">
        <f t="shared" si="4"/>
        <v>227500</v>
      </c>
      <c r="I24" s="80"/>
    </row>
    <row r="25" spans="1:9" ht="16.5">
      <c r="A25" s="50">
        <v>16</v>
      </c>
      <c r="B25" s="45" t="s">
        <v>128</v>
      </c>
      <c r="C25" s="46">
        <f t="shared" si="3"/>
        <v>6</v>
      </c>
      <c r="D25" s="51">
        <v>4</v>
      </c>
      <c r="E25" s="51">
        <v>1</v>
      </c>
      <c r="F25" s="51">
        <v>1</v>
      </c>
      <c r="G25" s="48">
        <v>15000</v>
      </c>
      <c r="H25" s="77">
        <f t="shared" si="4"/>
        <v>267500</v>
      </c>
      <c r="I25" s="80"/>
    </row>
    <row r="26" spans="1:9" ht="16.5">
      <c r="A26" s="44">
        <v>17</v>
      </c>
      <c r="B26" s="45" t="s">
        <v>129</v>
      </c>
      <c r="C26" s="46">
        <f t="shared" si="3"/>
        <v>6</v>
      </c>
      <c r="D26" s="51">
        <v>4</v>
      </c>
      <c r="E26" s="51">
        <v>1</v>
      </c>
      <c r="F26" s="51">
        <v>1</v>
      </c>
      <c r="G26" s="48">
        <v>15000</v>
      </c>
      <c r="H26" s="77">
        <f t="shared" si="4"/>
        <v>267500</v>
      </c>
      <c r="I26" s="80"/>
    </row>
    <row r="27" spans="1:9" ht="16.5">
      <c r="A27" s="50">
        <v>18</v>
      </c>
      <c r="B27" s="45" t="s">
        <v>130</v>
      </c>
      <c r="C27" s="46">
        <f t="shared" si="3"/>
        <v>7</v>
      </c>
      <c r="D27" s="47">
        <v>3</v>
      </c>
      <c r="E27" s="47">
        <v>2</v>
      </c>
      <c r="F27" s="47">
        <v>2</v>
      </c>
      <c r="G27" s="48">
        <v>15000</v>
      </c>
      <c r="H27" s="77">
        <f t="shared" si="4"/>
        <v>335000</v>
      </c>
      <c r="I27" s="80"/>
    </row>
    <row r="28" spans="1:9" ht="16.5">
      <c r="A28" s="44">
        <v>19</v>
      </c>
      <c r="B28" s="45" t="s">
        <v>131</v>
      </c>
      <c r="C28" s="46">
        <f t="shared" si="3"/>
        <v>7</v>
      </c>
      <c r="D28" s="51">
        <v>5</v>
      </c>
      <c r="E28" s="51">
        <v>1</v>
      </c>
      <c r="F28" s="51">
        <v>1</v>
      </c>
      <c r="G28" s="48">
        <v>15000</v>
      </c>
      <c r="H28" s="77">
        <f t="shared" si="4"/>
        <v>307500</v>
      </c>
      <c r="I28" s="80"/>
    </row>
    <row r="29" spans="1:9" ht="16.5">
      <c r="A29" s="50">
        <v>20</v>
      </c>
      <c r="B29" s="45" t="s">
        <v>132</v>
      </c>
      <c r="C29" s="46">
        <f t="shared" si="3"/>
        <v>3</v>
      </c>
      <c r="D29" s="51">
        <v>1</v>
      </c>
      <c r="E29" s="51"/>
      <c r="F29" s="51">
        <v>2</v>
      </c>
      <c r="G29" s="48">
        <v>15000</v>
      </c>
      <c r="H29" s="77">
        <f t="shared" si="4"/>
        <v>160000</v>
      </c>
      <c r="I29" s="80"/>
    </row>
    <row r="30" spans="1:9" ht="16.5">
      <c r="A30" s="44">
        <v>21</v>
      </c>
      <c r="B30" s="45" t="s">
        <v>133</v>
      </c>
      <c r="C30" s="46">
        <f t="shared" si="3"/>
        <v>5</v>
      </c>
      <c r="D30" s="51">
        <v>5</v>
      </c>
      <c r="E30" s="51"/>
      <c r="F30" s="51"/>
      <c r="G30" s="48">
        <v>15000</v>
      </c>
      <c r="H30" s="77">
        <f t="shared" si="4"/>
        <v>200000</v>
      </c>
      <c r="I30" s="80"/>
    </row>
    <row r="31" spans="1:9" ht="16.5">
      <c r="A31" s="50">
        <v>22</v>
      </c>
      <c r="B31" s="45" t="s">
        <v>134</v>
      </c>
      <c r="C31" s="46">
        <f t="shared" si="3"/>
        <v>6</v>
      </c>
      <c r="D31" s="51">
        <v>3</v>
      </c>
      <c r="E31" s="51">
        <v>3</v>
      </c>
      <c r="F31" s="51"/>
      <c r="G31" s="48">
        <v>15000</v>
      </c>
      <c r="H31" s="77">
        <f t="shared" si="4"/>
        <v>262500</v>
      </c>
      <c r="I31" s="80"/>
    </row>
    <row r="32" spans="1:9" ht="16.5">
      <c r="A32" s="50">
        <v>23</v>
      </c>
      <c r="B32" s="55" t="s">
        <v>135</v>
      </c>
      <c r="C32" s="56">
        <f t="shared" si="3"/>
        <v>6</v>
      </c>
      <c r="D32" s="51">
        <v>3</v>
      </c>
      <c r="E32" s="51">
        <v>2</v>
      </c>
      <c r="F32" s="51">
        <v>1</v>
      </c>
      <c r="G32" s="65">
        <v>15000</v>
      </c>
      <c r="H32" s="78">
        <f t="shared" si="4"/>
        <v>275000</v>
      </c>
      <c r="I32" s="82"/>
    </row>
    <row r="33" spans="1:9" ht="16.5">
      <c r="A33" s="50">
        <v>24</v>
      </c>
      <c r="B33" s="55" t="s">
        <v>136</v>
      </c>
      <c r="C33" s="56">
        <f t="shared" si="3"/>
        <v>5</v>
      </c>
      <c r="D33" s="51">
        <v>3</v>
      </c>
      <c r="E33" s="51">
        <v>1</v>
      </c>
      <c r="F33" s="51">
        <v>1</v>
      </c>
      <c r="G33" s="65">
        <v>15000</v>
      </c>
      <c r="H33" s="78">
        <f t="shared" si="4"/>
        <v>227500</v>
      </c>
      <c r="I33" s="82"/>
    </row>
    <row r="34" spans="1:9" ht="16.5">
      <c r="A34" s="44">
        <v>25</v>
      </c>
      <c r="B34" s="45" t="s">
        <v>137</v>
      </c>
      <c r="C34" s="46">
        <f t="shared" si="3"/>
        <v>5</v>
      </c>
      <c r="D34" s="51">
        <v>3</v>
      </c>
      <c r="E34" s="51">
        <v>1</v>
      </c>
      <c r="F34" s="51">
        <v>1</v>
      </c>
      <c r="G34" s="48">
        <v>15000</v>
      </c>
      <c r="H34" s="77">
        <f t="shared" si="4"/>
        <v>227500</v>
      </c>
      <c r="I34" s="80"/>
    </row>
    <row r="35" spans="1:9" ht="16.5">
      <c r="A35" s="50">
        <v>26</v>
      </c>
      <c r="B35" s="45" t="s">
        <v>138</v>
      </c>
      <c r="C35" s="46">
        <f t="shared" si="3"/>
        <v>6</v>
      </c>
      <c r="D35" s="51">
        <v>4</v>
      </c>
      <c r="E35" s="51">
        <v>1</v>
      </c>
      <c r="F35" s="51">
        <v>1</v>
      </c>
      <c r="G35" s="48">
        <v>15000</v>
      </c>
      <c r="H35" s="77">
        <f t="shared" si="4"/>
        <v>267500</v>
      </c>
      <c r="I35" s="80"/>
    </row>
    <row r="36" spans="1:9" ht="16.5">
      <c r="A36" s="44">
        <v>27</v>
      </c>
      <c r="B36" s="45" t="s">
        <v>139</v>
      </c>
      <c r="C36" s="46">
        <f t="shared" si="3"/>
        <v>6</v>
      </c>
      <c r="D36" s="51">
        <v>4</v>
      </c>
      <c r="E36" s="51">
        <v>1</v>
      </c>
      <c r="F36" s="51">
        <v>1</v>
      </c>
      <c r="G36" s="48">
        <v>15000</v>
      </c>
      <c r="H36" s="77">
        <f t="shared" si="4"/>
        <v>267500</v>
      </c>
      <c r="I36" s="80"/>
    </row>
    <row r="37" spans="1:9" ht="16.5">
      <c r="A37" s="50">
        <v>28</v>
      </c>
      <c r="B37" s="45" t="s">
        <v>140</v>
      </c>
      <c r="C37" s="46">
        <f t="shared" si="3"/>
        <v>6</v>
      </c>
      <c r="D37" s="47">
        <v>4</v>
      </c>
      <c r="E37" s="47">
        <v>1</v>
      </c>
      <c r="F37" s="47">
        <v>1</v>
      </c>
      <c r="G37" s="48">
        <v>15000</v>
      </c>
      <c r="H37" s="77">
        <f t="shared" si="4"/>
        <v>267500</v>
      </c>
      <c r="I37" s="80"/>
    </row>
    <row r="38" spans="1:9" ht="16.5">
      <c r="A38" s="44">
        <v>29</v>
      </c>
      <c r="B38" s="45" t="s">
        <v>141</v>
      </c>
      <c r="C38" s="46">
        <f t="shared" si="3"/>
        <v>6</v>
      </c>
      <c r="D38" s="51">
        <v>4</v>
      </c>
      <c r="E38" s="51">
        <v>1</v>
      </c>
      <c r="F38" s="51">
        <v>1</v>
      </c>
      <c r="G38" s="48">
        <v>15000</v>
      </c>
      <c r="H38" s="77">
        <f t="shared" si="4"/>
        <v>267500</v>
      </c>
      <c r="I38" s="80"/>
    </row>
    <row r="39" spans="1:9" ht="16.5">
      <c r="A39" s="50">
        <v>30</v>
      </c>
      <c r="B39" s="45" t="s">
        <v>142</v>
      </c>
      <c r="C39" s="46">
        <f t="shared" si="3"/>
        <v>6</v>
      </c>
      <c r="D39" s="51">
        <v>3</v>
      </c>
      <c r="E39" s="51">
        <v>2</v>
      </c>
      <c r="F39" s="51">
        <v>1</v>
      </c>
      <c r="G39" s="48">
        <v>15000</v>
      </c>
      <c r="H39" s="77">
        <f t="shared" si="4"/>
        <v>275000</v>
      </c>
      <c r="I39" s="80"/>
    </row>
    <row r="40" spans="1:9" ht="16.5">
      <c r="A40" s="44">
        <v>31</v>
      </c>
      <c r="B40" s="45" t="s">
        <v>143</v>
      </c>
      <c r="C40" s="46">
        <f t="shared" si="3"/>
        <v>5</v>
      </c>
      <c r="D40" s="51">
        <v>3</v>
      </c>
      <c r="E40" s="51">
        <v>1</v>
      </c>
      <c r="F40" s="51">
        <v>1</v>
      </c>
      <c r="G40" s="48">
        <v>15000</v>
      </c>
      <c r="H40" s="77">
        <f t="shared" si="4"/>
        <v>227500</v>
      </c>
      <c r="I40" s="80"/>
    </row>
    <row r="41" spans="1:9" ht="16.5">
      <c r="A41" s="50">
        <v>32</v>
      </c>
      <c r="B41" s="45" t="s">
        <v>144</v>
      </c>
      <c r="C41" s="46">
        <f t="shared" si="3"/>
        <v>5</v>
      </c>
      <c r="D41" s="51">
        <v>3</v>
      </c>
      <c r="E41" s="51">
        <v>1</v>
      </c>
      <c r="F41" s="51">
        <v>1</v>
      </c>
      <c r="G41" s="48">
        <v>15000</v>
      </c>
      <c r="H41" s="77">
        <f t="shared" si="4"/>
        <v>227500</v>
      </c>
      <c r="I41" s="80"/>
    </row>
    <row r="42" spans="1:9" ht="16.5">
      <c r="A42" s="44">
        <v>33</v>
      </c>
      <c r="B42" s="45" t="s">
        <v>145</v>
      </c>
      <c r="C42" s="46">
        <f t="shared" si="3"/>
        <v>10</v>
      </c>
      <c r="D42" s="47">
        <v>5</v>
      </c>
      <c r="E42" s="47">
        <v>3</v>
      </c>
      <c r="F42" s="47">
        <v>2</v>
      </c>
      <c r="G42" s="48">
        <v>15000</v>
      </c>
      <c r="H42" s="77">
        <f t="shared" si="4"/>
        <v>462500</v>
      </c>
      <c r="I42" s="80"/>
    </row>
    <row r="43" spans="1:9" ht="16.5">
      <c r="A43" s="50">
        <v>34</v>
      </c>
      <c r="B43" s="45" t="s">
        <v>146</v>
      </c>
      <c r="C43" s="46">
        <f t="shared" si="3"/>
        <v>9</v>
      </c>
      <c r="D43" s="51">
        <v>6</v>
      </c>
      <c r="E43" s="51">
        <v>1</v>
      </c>
      <c r="F43" s="51">
        <v>2</v>
      </c>
      <c r="G43" s="48">
        <v>15000</v>
      </c>
      <c r="H43" s="77">
        <f t="shared" si="4"/>
        <v>407500</v>
      </c>
      <c r="I43" s="80"/>
    </row>
    <row r="44" spans="1:9" ht="16.5">
      <c r="A44" s="44">
        <v>35</v>
      </c>
      <c r="B44" s="45" t="s">
        <v>147</v>
      </c>
      <c r="C44" s="46">
        <f t="shared" si="3"/>
        <v>9</v>
      </c>
      <c r="D44" s="51">
        <v>6</v>
      </c>
      <c r="E44" s="51">
        <v>2</v>
      </c>
      <c r="F44" s="51">
        <v>1</v>
      </c>
      <c r="G44" s="48">
        <v>15000</v>
      </c>
      <c r="H44" s="77">
        <f t="shared" si="4"/>
        <v>395000</v>
      </c>
      <c r="I44" s="80"/>
    </row>
    <row r="45" spans="1:9" ht="16.5">
      <c r="A45" s="50">
        <v>36</v>
      </c>
      <c r="B45" s="45" t="s">
        <v>148</v>
      </c>
      <c r="C45" s="46">
        <f t="shared" si="3"/>
        <v>7</v>
      </c>
      <c r="D45" s="47">
        <v>3</v>
      </c>
      <c r="E45" s="47">
        <v>2</v>
      </c>
      <c r="F45" s="47">
        <v>2</v>
      </c>
      <c r="G45" s="48">
        <v>15000</v>
      </c>
      <c r="H45" s="77">
        <f t="shared" si="4"/>
        <v>335000</v>
      </c>
      <c r="I45" s="80"/>
    </row>
    <row r="46" spans="1:9" ht="16.5">
      <c r="A46" s="44">
        <v>37</v>
      </c>
      <c r="B46" s="45" t="s">
        <v>149</v>
      </c>
      <c r="C46" s="46">
        <f t="shared" si="3"/>
        <v>8</v>
      </c>
      <c r="D46" s="51">
        <v>5</v>
      </c>
      <c r="E46" s="51">
        <v>3</v>
      </c>
      <c r="F46" s="51"/>
      <c r="G46" s="48">
        <v>15000</v>
      </c>
      <c r="H46" s="77">
        <f t="shared" si="4"/>
        <v>342500</v>
      </c>
      <c r="I46" s="80"/>
    </row>
    <row r="47" spans="1:9" ht="16.5">
      <c r="A47" s="50">
        <v>38</v>
      </c>
      <c r="B47" s="45" t="s">
        <v>150</v>
      </c>
      <c r="C47" s="46">
        <f t="shared" si="3"/>
        <v>6</v>
      </c>
      <c r="D47" s="51">
        <v>4</v>
      </c>
      <c r="E47" s="51"/>
      <c r="F47" s="51">
        <v>2</v>
      </c>
      <c r="G47" s="48">
        <v>15000</v>
      </c>
      <c r="H47" s="77">
        <f t="shared" si="4"/>
        <v>280000</v>
      </c>
      <c r="I47" s="80"/>
    </row>
    <row r="48" spans="1:9" ht="16.5">
      <c r="A48" s="44">
        <v>39</v>
      </c>
      <c r="B48" s="45" t="s">
        <v>151</v>
      </c>
      <c r="C48" s="46">
        <f t="shared" si="3"/>
        <v>7</v>
      </c>
      <c r="D48" s="51">
        <v>5</v>
      </c>
      <c r="E48" s="51">
        <v>1</v>
      </c>
      <c r="F48" s="51">
        <v>1</v>
      </c>
      <c r="G48" s="48">
        <v>15000</v>
      </c>
      <c r="H48" s="77">
        <f t="shared" si="4"/>
        <v>307500</v>
      </c>
      <c r="I48" s="80"/>
    </row>
    <row r="49" spans="1:9" ht="16.5">
      <c r="A49" s="50">
        <v>40</v>
      </c>
      <c r="B49" s="45" t="s">
        <v>152</v>
      </c>
      <c r="C49" s="46">
        <f aca="true" t="shared" si="5" ref="C49:C55">D49+E49+F49</f>
        <v>4</v>
      </c>
      <c r="D49" s="47">
        <v>2</v>
      </c>
      <c r="E49" s="47">
        <v>1</v>
      </c>
      <c r="F49" s="47">
        <v>1</v>
      </c>
      <c r="G49" s="48">
        <v>15000</v>
      </c>
      <c r="H49" s="77">
        <f t="shared" si="4"/>
        <v>187500</v>
      </c>
      <c r="I49" s="80"/>
    </row>
    <row r="50" spans="1:9" ht="16.5">
      <c r="A50" s="44">
        <v>41</v>
      </c>
      <c r="B50" s="45" t="s">
        <v>153</v>
      </c>
      <c r="C50" s="46">
        <f t="shared" si="5"/>
        <v>5</v>
      </c>
      <c r="D50" s="51">
        <v>3</v>
      </c>
      <c r="E50" s="51">
        <v>1</v>
      </c>
      <c r="F50" s="51">
        <v>1</v>
      </c>
      <c r="G50" s="48">
        <v>15000</v>
      </c>
      <c r="H50" s="77">
        <f aca="true" t="shared" si="6" ref="H50:H55">ROUND(D50*25000+E50*25000*1.3+F50*25000*1.8+G50*C50,-2)</f>
        <v>227500</v>
      </c>
      <c r="I50" s="80"/>
    </row>
    <row r="51" spans="1:9" ht="16.5">
      <c r="A51" s="50">
        <v>42</v>
      </c>
      <c r="B51" s="45" t="s">
        <v>154</v>
      </c>
      <c r="C51" s="46">
        <f t="shared" si="5"/>
        <v>5</v>
      </c>
      <c r="D51" s="51">
        <v>1</v>
      </c>
      <c r="E51" s="51">
        <v>3</v>
      </c>
      <c r="F51" s="51">
        <v>1</v>
      </c>
      <c r="G51" s="48">
        <v>15000</v>
      </c>
      <c r="H51" s="77">
        <f t="shared" si="6"/>
        <v>242500</v>
      </c>
      <c r="I51" s="80"/>
    </row>
    <row r="52" spans="1:9" ht="16.5">
      <c r="A52" s="44">
        <v>43</v>
      </c>
      <c r="B52" s="45" t="s">
        <v>155</v>
      </c>
      <c r="C52" s="46">
        <f t="shared" si="5"/>
        <v>3</v>
      </c>
      <c r="D52" s="51">
        <v>3</v>
      </c>
      <c r="E52" s="51"/>
      <c r="F52" s="51"/>
      <c r="G52" s="48">
        <v>15000</v>
      </c>
      <c r="H52" s="77">
        <f t="shared" si="6"/>
        <v>120000</v>
      </c>
      <c r="I52" s="80"/>
    </row>
    <row r="53" spans="1:9" ht="16.5">
      <c r="A53" s="50">
        <v>44</v>
      </c>
      <c r="B53" s="45" t="s">
        <v>156</v>
      </c>
      <c r="C53" s="46">
        <f t="shared" si="5"/>
        <v>3</v>
      </c>
      <c r="D53" s="51">
        <v>2</v>
      </c>
      <c r="E53" s="51">
        <v>1</v>
      </c>
      <c r="F53" s="51"/>
      <c r="G53" s="48">
        <v>15000</v>
      </c>
      <c r="H53" s="77">
        <f t="shared" si="6"/>
        <v>127500</v>
      </c>
      <c r="I53" s="80"/>
    </row>
    <row r="54" spans="1:9" ht="16.5">
      <c r="A54" s="44">
        <v>45</v>
      </c>
      <c r="B54" s="52" t="s">
        <v>157</v>
      </c>
      <c r="C54" s="46">
        <f t="shared" si="5"/>
        <v>4</v>
      </c>
      <c r="D54" s="54">
        <v>3</v>
      </c>
      <c r="E54" s="54"/>
      <c r="F54" s="54">
        <v>1</v>
      </c>
      <c r="G54" s="48">
        <v>15000</v>
      </c>
      <c r="H54" s="77">
        <f t="shared" si="6"/>
        <v>180000</v>
      </c>
      <c r="I54" s="80"/>
    </row>
    <row r="55" spans="1:9" ht="16.5">
      <c r="A55" s="50">
        <v>46</v>
      </c>
      <c r="B55" s="55" t="s">
        <v>158</v>
      </c>
      <c r="C55" s="56">
        <f t="shared" si="5"/>
        <v>4</v>
      </c>
      <c r="D55" s="51">
        <v>3</v>
      </c>
      <c r="E55" s="51"/>
      <c r="F55" s="51">
        <v>1</v>
      </c>
      <c r="G55" s="48">
        <v>15000</v>
      </c>
      <c r="H55" s="77">
        <f t="shared" si="6"/>
        <v>180000</v>
      </c>
      <c r="I55" s="80"/>
    </row>
    <row r="56" spans="1:9" ht="16.5">
      <c r="A56" s="44">
        <v>47</v>
      </c>
      <c r="B56" s="45" t="s">
        <v>159</v>
      </c>
      <c r="C56" s="46">
        <f aca="true" t="shared" si="7" ref="C56:C77">D56+E56+F56</f>
        <v>7</v>
      </c>
      <c r="D56" s="47">
        <v>4</v>
      </c>
      <c r="E56" s="47">
        <v>2</v>
      </c>
      <c r="F56" s="47">
        <v>1</v>
      </c>
      <c r="G56" s="48">
        <v>15000</v>
      </c>
      <c r="H56" s="77">
        <f aca="true" t="shared" si="8" ref="H56:H77">ROUND(D56*25000+E56*25000*1.3+F56*25000*1.8+G56*C56,-2)</f>
        <v>315000</v>
      </c>
      <c r="I56" s="80"/>
    </row>
    <row r="57" spans="1:9" ht="16.5">
      <c r="A57" s="50">
        <v>48</v>
      </c>
      <c r="B57" s="45" t="s">
        <v>160</v>
      </c>
      <c r="C57" s="46">
        <f t="shared" si="7"/>
        <v>7</v>
      </c>
      <c r="D57" s="51">
        <v>4</v>
      </c>
      <c r="E57" s="51">
        <v>1</v>
      </c>
      <c r="F57" s="51">
        <v>2</v>
      </c>
      <c r="G57" s="48">
        <v>15000</v>
      </c>
      <c r="H57" s="77">
        <f t="shared" si="8"/>
        <v>327500</v>
      </c>
      <c r="I57" s="80"/>
    </row>
    <row r="58" spans="1:9" ht="16.5">
      <c r="A58" s="44">
        <v>49</v>
      </c>
      <c r="B58" s="45" t="s">
        <v>161</v>
      </c>
      <c r="C58" s="46">
        <f t="shared" si="7"/>
        <v>7</v>
      </c>
      <c r="D58" s="51">
        <v>4</v>
      </c>
      <c r="E58" s="51">
        <v>2</v>
      </c>
      <c r="F58" s="51">
        <v>1</v>
      </c>
      <c r="G58" s="48">
        <v>15000</v>
      </c>
      <c r="H58" s="77">
        <f t="shared" si="8"/>
        <v>315000</v>
      </c>
      <c r="I58" s="80"/>
    </row>
    <row r="59" spans="1:9" ht="16.5">
      <c r="A59" s="50">
        <v>50</v>
      </c>
      <c r="B59" s="45" t="s">
        <v>162</v>
      </c>
      <c r="C59" s="46">
        <f t="shared" si="7"/>
        <v>7</v>
      </c>
      <c r="D59" s="51">
        <v>5</v>
      </c>
      <c r="E59" s="51">
        <v>1</v>
      </c>
      <c r="F59" s="51">
        <v>1</v>
      </c>
      <c r="G59" s="48">
        <v>15000</v>
      </c>
      <c r="H59" s="77">
        <f t="shared" si="8"/>
        <v>307500</v>
      </c>
      <c r="I59" s="80"/>
    </row>
    <row r="60" spans="1:9" ht="16.5">
      <c r="A60" s="44">
        <v>51</v>
      </c>
      <c r="B60" s="45" t="s">
        <v>163</v>
      </c>
      <c r="C60" s="46">
        <f t="shared" si="7"/>
        <v>8</v>
      </c>
      <c r="D60" s="47">
        <v>5</v>
      </c>
      <c r="E60" s="47">
        <v>2</v>
      </c>
      <c r="F60" s="47">
        <v>1</v>
      </c>
      <c r="G60" s="48">
        <v>15000</v>
      </c>
      <c r="H60" s="77">
        <f t="shared" si="8"/>
        <v>355000</v>
      </c>
      <c r="I60" s="80"/>
    </row>
    <row r="61" spans="1:9" ht="16.5">
      <c r="A61" s="50">
        <v>52</v>
      </c>
      <c r="B61" s="45" t="s">
        <v>164</v>
      </c>
      <c r="C61" s="46">
        <f t="shared" si="7"/>
        <v>7</v>
      </c>
      <c r="D61" s="51">
        <v>4</v>
      </c>
      <c r="E61" s="51">
        <v>2</v>
      </c>
      <c r="F61" s="51">
        <v>1</v>
      </c>
      <c r="G61" s="48">
        <v>15000</v>
      </c>
      <c r="H61" s="77">
        <f t="shared" si="8"/>
        <v>315000</v>
      </c>
      <c r="I61" s="80"/>
    </row>
    <row r="62" spans="1:9" ht="16.5">
      <c r="A62" s="44">
        <v>53</v>
      </c>
      <c r="B62" s="45" t="s">
        <v>49</v>
      </c>
      <c r="C62" s="46">
        <f t="shared" si="7"/>
        <v>6</v>
      </c>
      <c r="D62" s="51">
        <v>4</v>
      </c>
      <c r="E62" s="51">
        <v>1</v>
      </c>
      <c r="F62" s="51">
        <v>1</v>
      </c>
      <c r="G62" s="48">
        <v>15000</v>
      </c>
      <c r="H62" s="77">
        <f t="shared" si="8"/>
        <v>267500</v>
      </c>
      <c r="I62" s="80"/>
    </row>
    <row r="63" spans="1:9" ht="16.5">
      <c r="A63" s="50">
        <v>54</v>
      </c>
      <c r="B63" s="45" t="s">
        <v>165</v>
      </c>
      <c r="C63" s="46">
        <f t="shared" si="7"/>
        <v>7</v>
      </c>
      <c r="D63" s="51">
        <v>4</v>
      </c>
      <c r="E63" s="51">
        <v>1</v>
      </c>
      <c r="F63" s="51">
        <v>2</v>
      </c>
      <c r="G63" s="48">
        <v>15000</v>
      </c>
      <c r="H63" s="77">
        <f t="shared" si="8"/>
        <v>327500</v>
      </c>
      <c r="I63" s="80"/>
    </row>
    <row r="64" spans="1:9" ht="16.5">
      <c r="A64" s="44">
        <v>55</v>
      </c>
      <c r="B64" s="45" t="s">
        <v>166</v>
      </c>
      <c r="C64" s="46">
        <f t="shared" si="7"/>
        <v>7</v>
      </c>
      <c r="D64" s="47">
        <v>5</v>
      </c>
      <c r="E64" s="47">
        <v>1</v>
      </c>
      <c r="F64" s="47">
        <v>1</v>
      </c>
      <c r="G64" s="48">
        <v>15000</v>
      </c>
      <c r="H64" s="77">
        <f t="shared" si="8"/>
        <v>307500</v>
      </c>
      <c r="I64" s="80"/>
    </row>
    <row r="65" spans="1:9" ht="16.5">
      <c r="A65" s="50">
        <v>56</v>
      </c>
      <c r="B65" s="45" t="s">
        <v>167</v>
      </c>
      <c r="C65" s="46">
        <f t="shared" si="7"/>
        <v>7</v>
      </c>
      <c r="D65" s="51">
        <v>4</v>
      </c>
      <c r="E65" s="51">
        <v>1</v>
      </c>
      <c r="F65" s="51">
        <v>2</v>
      </c>
      <c r="G65" s="48">
        <v>15000</v>
      </c>
      <c r="H65" s="77">
        <f t="shared" si="8"/>
        <v>327500</v>
      </c>
      <c r="I65" s="80"/>
    </row>
    <row r="66" spans="1:9" ht="16.5">
      <c r="A66" s="50">
        <v>57</v>
      </c>
      <c r="B66" s="55" t="s">
        <v>168</v>
      </c>
      <c r="C66" s="56">
        <f t="shared" si="7"/>
        <v>8</v>
      </c>
      <c r="D66" s="51">
        <v>4</v>
      </c>
      <c r="E66" s="51">
        <v>2</v>
      </c>
      <c r="F66" s="51">
        <v>2</v>
      </c>
      <c r="G66" s="65">
        <v>15000</v>
      </c>
      <c r="H66" s="78">
        <f t="shared" si="8"/>
        <v>375000</v>
      </c>
      <c r="I66" s="82"/>
    </row>
    <row r="67" spans="1:9" ht="16.5">
      <c r="A67" s="50">
        <v>58</v>
      </c>
      <c r="B67" s="55" t="s">
        <v>169</v>
      </c>
      <c r="C67" s="56">
        <f t="shared" si="7"/>
        <v>6</v>
      </c>
      <c r="D67" s="51">
        <v>4</v>
      </c>
      <c r="E67" s="51">
        <v>2</v>
      </c>
      <c r="F67" s="51"/>
      <c r="G67" s="65">
        <v>15000</v>
      </c>
      <c r="H67" s="78">
        <f t="shared" si="8"/>
        <v>255000</v>
      </c>
      <c r="I67" s="82"/>
    </row>
    <row r="68" spans="1:9" ht="16.5">
      <c r="A68" s="44">
        <v>59</v>
      </c>
      <c r="B68" s="45" t="s">
        <v>170</v>
      </c>
      <c r="C68" s="46">
        <f t="shared" si="7"/>
        <v>6</v>
      </c>
      <c r="D68" s="47">
        <v>3</v>
      </c>
      <c r="E68" s="47">
        <v>2</v>
      </c>
      <c r="F68" s="47">
        <v>1</v>
      </c>
      <c r="G68" s="48">
        <v>15000</v>
      </c>
      <c r="H68" s="77">
        <f t="shared" si="8"/>
        <v>275000</v>
      </c>
      <c r="I68" s="80"/>
    </row>
    <row r="69" spans="1:9" ht="16.5">
      <c r="A69" s="50">
        <v>60</v>
      </c>
      <c r="B69" s="45" t="s">
        <v>171</v>
      </c>
      <c r="C69" s="46">
        <f t="shared" si="7"/>
        <v>5</v>
      </c>
      <c r="D69" s="51">
        <v>3</v>
      </c>
      <c r="E69" s="51">
        <v>1</v>
      </c>
      <c r="F69" s="51">
        <v>1</v>
      </c>
      <c r="G69" s="48">
        <v>15000</v>
      </c>
      <c r="H69" s="77">
        <f t="shared" si="8"/>
        <v>227500</v>
      </c>
      <c r="I69" s="80"/>
    </row>
    <row r="70" spans="1:9" ht="16.5">
      <c r="A70" s="44">
        <v>61</v>
      </c>
      <c r="B70" s="45" t="s">
        <v>172</v>
      </c>
      <c r="C70" s="46">
        <f t="shared" si="7"/>
        <v>5</v>
      </c>
      <c r="D70" s="51">
        <v>3</v>
      </c>
      <c r="E70" s="51">
        <v>1</v>
      </c>
      <c r="F70" s="51">
        <v>1</v>
      </c>
      <c r="G70" s="48">
        <v>15000</v>
      </c>
      <c r="H70" s="77">
        <f t="shared" si="8"/>
        <v>227500</v>
      </c>
      <c r="I70" s="80"/>
    </row>
    <row r="71" spans="1:9" ht="16.5">
      <c r="A71" s="50">
        <v>62</v>
      </c>
      <c r="B71" s="45" t="s">
        <v>173</v>
      </c>
      <c r="C71" s="46">
        <f t="shared" si="7"/>
        <v>6</v>
      </c>
      <c r="D71" s="51">
        <v>4</v>
      </c>
      <c r="E71" s="51">
        <v>1</v>
      </c>
      <c r="F71" s="51">
        <v>1</v>
      </c>
      <c r="G71" s="48">
        <v>15000</v>
      </c>
      <c r="H71" s="77">
        <f t="shared" si="8"/>
        <v>267500</v>
      </c>
      <c r="I71" s="80"/>
    </row>
    <row r="72" spans="1:9" ht="16.5">
      <c r="A72" s="44">
        <v>63</v>
      </c>
      <c r="B72" s="45" t="s">
        <v>174</v>
      </c>
      <c r="C72" s="46">
        <f t="shared" si="7"/>
        <v>6</v>
      </c>
      <c r="D72" s="51">
        <v>4</v>
      </c>
      <c r="E72" s="51">
        <v>1</v>
      </c>
      <c r="F72" s="51">
        <v>1</v>
      </c>
      <c r="G72" s="48">
        <v>15000</v>
      </c>
      <c r="H72" s="77">
        <f t="shared" si="8"/>
        <v>267500</v>
      </c>
      <c r="I72" s="80"/>
    </row>
    <row r="73" spans="1:9" ht="16.5">
      <c r="A73" s="50">
        <v>64</v>
      </c>
      <c r="B73" s="45" t="s">
        <v>175</v>
      </c>
      <c r="C73" s="46">
        <f t="shared" si="7"/>
        <v>6</v>
      </c>
      <c r="D73" s="47">
        <v>4</v>
      </c>
      <c r="E73" s="47">
        <v>1</v>
      </c>
      <c r="F73" s="47">
        <v>1</v>
      </c>
      <c r="G73" s="48">
        <v>15000</v>
      </c>
      <c r="H73" s="77">
        <f t="shared" si="8"/>
        <v>267500</v>
      </c>
      <c r="I73" s="80"/>
    </row>
    <row r="74" spans="1:9" ht="16.5">
      <c r="A74" s="44">
        <v>65</v>
      </c>
      <c r="B74" s="45" t="s">
        <v>176</v>
      </c>
      <c r="C74" s="46">
        <f t="shared" si="7"/>
        <v>6</v>
      </c>
      <c r="D74" s="51">
        <v>3</v>
      </c>
      <c r="E74" s="51">
        <v>2</v>
      </c>
      <c r="F74" s="51">
        <v>1</v>
      </c>
      <c r="G74" s="48">
        <v>15000</v>
      </c>
      <c r="H74" s="77">
        <f t="shared" si="8"/>
        <v>275000</v>
      </c>
      <c r="I74" s="80"/>
    </row>
    <row r="75" spans="1:9" ht="16.5">
      <c r="A75" s="50">
        <v>66</v>
      </c>
      <c r="B75" s="45" t="s">
        <v>177</v>
      </c>
      <c r="C75" s="46">
        <f t="shared" si="7"/>
        <v>5</v>
      </c>
      <c r="D75" s="51">
        <v>3</v>
      </c>
      <c r="E75" s="51">
        <v>1</v>
      </c>
      <c r="F75" s="51">
        <v>1</v>
      </c>
      <c r="G75" s="48">
        <v>15000</v>
      </c>
      <c r="H75" s="77">
        <f t="shared" si="8"/>
        <v>227500</v>
      </c>
      <c r="I75" s="80"/>
    </row>
    <row r="76" spans="1:9" ht="16.5">
      <c r="A76" s="44">
        <v>67</v>
      </c>
      <c r="B76" s="45" t="s">
        <v>178</v>
      </c>
      <c r="C76" s="46">
        <f t="shared" si="7"/>
        <v>6</v>
      </c>
      <c r="D76" s="51">
        <v>3</v>
      </c>
      <c r="E76" s="51">
        <v>2</v>
      </c>
      <c r="F76" s="51">
        <v>1</v>
      </c>
      <c r="G76" s="48">
        <v>15000</v>
      </c>
      <c r="H76" s="77">
        <f t="shared" si="8"/>
        <v>275000</v>
      </c>
      <c r="I76" s="80"/>
    </row>
    <row r="77" spans="1:9" ht="16.5">
      <c r="A77" s="50">
        <v>68</v>
      </c>
      <c r="B77" s="45" t="s">
        <v>179</v>
      </c>
      <c r="C77" s="46">
        <f t="shared" si="7"/>
        <v>5</v>
      </c>
      <c r="D77" s="51">
        <v>4</v>
      </c>
      <c r="E77" s="51"/>
      <c r="F77" s="51">
        <v>1</v>
      </c>
      <c r="G77" s="48">
        <v>15000</v>
      </c>
      <c r="H77" s="77">
        <f t="shared" si="8"/>
        <v>220000</v>
      </c>
      <c r="I77" s="80"/>
    </row>
    <row r="78" spans="1:9" ht="16.5">
      <c r="A78" s="44">
        <v>69</v>
      </c>
      <c r="B78" s="45" t="s">
        <v>180</v>
      </c>
      <c r="C78" s="46">
        <f aca="true" t="shared" si="9" ref="C78:C83">D78+E78+F78</f>
        <v>2</v>
      </c>
      <c r="D78" s="47"/>
      <c r="E78" s="47">
        <v>1</v>
      </c>
      <c r="F78" s="47">
        <v>1</v>
      </c>
      <c r="G78" s="48">
        <v>15000</v>
      </c>
      <c r="H78" s="77">
        <f aca="true" t="shared" si="10" ref="H78:H83">ROUND(D78*25000+E78*25000*1.3+F78*25000*1.8+G78*C78,-2)</f>
        <v>107500</v>
      </c>
      <c r="I78" s="80"/>
    </row>
    <row r="79" spans="1:9" ht="16.5">
      <c r="A79" s="50">
        <v>70</v>
      </c>
      <c r="B79" s="45" t="s">
        <v>181</v>
      </c>
      <c r="C79" s="46">
        <f t="shared" si="9"/>
        <v>5</v>
      </c>
      <c r="D79" s="51">
        <v>3</v>
      </c>
      <c r="E79" s="51">
        <v>2</v>
      </c>
      <c r="F79" s="51"/>
      <c r="G79" s="48">
        <v>15000</v>
      </c>
      <c r="H79" s="77">
        <f t="shared" si="10"/>
        <v>215000</v>
      </c>
      <c r="I79" s="80"/>
    </row>
    <row r="80" spans="1:9" ht="16.5">
      <c r="A80" s="44">
        <v>71</v>
      </c>
      <c r="B80" s="45" t="s">
        <v>182</v>
      </c>
      <c r="C80" s="46">
        <f t="shared" si="9"/>
        <v>4</v>
      </c>
      <c r="D80" s="51">
        <v>3</v>
      </c>
      <c r="E80" s="51"/>
      <c r="F80" s="51">
        <v>1</v>
      </c>
      <c r="G80" s="48">
        <v>15000</v>
      </c>
      <c r="H80" s="77">
        <f t="shared" si="10"/>
        <v>180000</v>
      </c>
      <c r="I80" s="80"/>
    </row>
    <row r="81" spans="1:9" ht="16.5">
      <c r="A81" s="50">
        <v>72</v>
      </c>
      <c r="B81" s="45" t="s">
        <v>183</v>
      </c>
      <c r="C81" s="46">
        <f t="shared" si="9"/>
        <v>7</v>
      </c>
      <c r="D81" s="51">
        <v>5</v>
      </c>
      <c r="E81" s="51">
        <v>1</v>
      </c>
      <c r="F81" s="51">
        <v>1</v>
      </c>
      <c r="G81" s="48">
        <v>15000</v>
      </c>
      <c r="H81" s="77">
        <f t="shared" si="10"/>
        <v>307500</v>
      </c>
      <c r="I81" s="80"/>
    </row>
    <row r="82" spans="1:9" ht="16.5">
      <c r="A82" s="44">
        <v>73</v>
      </c>
      <c r="B82" s="45" t="s">
        <v>184</v>
      </c>
      <c r="C82" s="46">
        <f t="shared" si="9"/>
        <v>5</v>
      </c>
      <c r="D82" s="51">
        <v>3</v>
      </c>
      <c r="E82" s="51">
        <v>1</v>
      </c>
      <c r="F82" s="51">
        <v>1</v>
      </c>
      <c r="G82" s="48">
        <v>15000</v>
      </c>
      <c r="H82" s="77">
        <f t="shared" si="10"/>
        <v>227500</v>
      </c>
      <c r="I82" s="80"/>
    </row>
    <row r="83" spans="1:9" ht="16.5">
      <c r="A83" s="50">
        <v>74</v>
      </c>
      <c r="B83" s="52" t="s">
        <v>185</v>
      </c>
      <c r="C83" s="46">
        <f t="shared" si="9"/>
        <v>5</v>
      </c>
      <c r="D83" s="54">
        <v>3</v>
      </c>
      <c r="E83" s="54">
        <v>1</v>
      </c>
      <c r="F83" s="54">
        <v>1</v>
      </c>
      <c r="G83" s="48">
        <v>15000</v>
      </c>
      <c r="H83" s="77">
        <f t="shared" si="10"/>
        <v>227500</v>
      </c>
      <c r="I83" s="80"/>
    </row>
    <row r="84" spans="1:9" ht="16.5">
      <c r="A84" s="44">
        <v>75</v>
      </c>
      <c r="B84" s="45" t="s">
        <v>186</v>
      </c>
      <c r="C84" s="46">
        <f aca="true" t="shared" si="11" ref="C84:C90">D84+E84+F84</f>
        <v>4</v>
      </c>
      <c r="D84" s="47">
        <v>3</v>
      </c>
      <c r="E84" s="47"/>
      <c r="F84" s="47">
        <v>1</v>
      </c>
      <c r="G84" s="48">
        <v>15000</v>
      </c>
      <c r="H84" s="77">
        <f>ROUND(D84*25000+E84*25000*1.3+F84*25000*1.8+G84*C84,-2)</f>
        <v>180000</v>
      </c>
      <c r="I84" s="80"/>
    </row>
    <row r="85" spans="1:9" ht="16.5">
      <c r="A85" s="50">
        <v>76</v>
      </c>
      <c r="B85" s="45" t="s">
        <v>187</v>
      </c>
      <c r="C85" s="46">
        <f t="shared" si="11"/>
        <v>4</v>
      </c>
      <c r="D85" s="51">
        <v>1</v>
      </c>
      <c r="E85" s="51">
        <v>2</v>
      </c>
      <c r="F85" s="51">
        <v>1</v>
      </c>
      <c r="G85" s="48">
        <v>15000</v>
      </c>
      <c r="H85" s="77">
        <f aca="true" t="shared" si="12" ref="H85:H90">ROUND(D85*25000+E85*25000*1.3+F85*25000*1.8+G85*C85,-2)</f>
        <v>195000</v>
      </c>
      <c r="I85" s="80"/>
    </row>
    <row r="86" spans="1:9" ht="16.5">
      <c r="A86" s="44">
        <v>77</v>
      </c>
      <c r="B86" s="45" t="s">
        <v>188</v>
      </c>
      <c r="C86" s="46">
        <f t="shared" si="11"/>
        <v>4</v>
      </c>
      <c r="D86" s="51">
        <v>3</v>
      </c>
      <c r="E86" s="51"/>
      <c r="F86" s="51">
        <v>1</v>
      </c>
      <c r="G86" s="48">
        <v>15000</v>
      </c>
      <c r="H86" s="77">
        <f t="shared" si="12"/>
        <v>180000</v>
      </c>
      <c r="I86" s="80"/>
    </row>
    <row r="87" spans="1:9" ht="16.5">
      <c r="A87" s="50">
        <v>78</v>
      </c>
      <c r="B87" s="45" t="s">
        <v>189</v>
      </c>
      <c r="C87" s="46">
        <f t="shared" si="11"/>
        <v>3</v>
      </c>
      <c r="D87" s="51">
        <v>2</v>
      </c>
      <c r="E87" s="51">
        <v>1</v>
      </c>
      <c r="F87" s="51"/>
      <c r="G87" s="48">
        <v>15000</v>
      </c>
      <c r="H87" s="77">
        <f t="shared" si="12"/>
        <v>127500</v>
      </c>
      <c r="I87" s="80"/>
    </row>
    <row r="88" spans="1:9" ht="16.5">
      <c r="A88" s="44">
        <v>79</v>
      </c>
      <c r="B88" s="45" t="s">
        <v>190</v>
      </c>
      <c r="C88" s="46">
        <f t="shared" si="11"/>
        <v>4</v>
      </c>
      <c r="D88" s="51">
        <v>4</v>
      </c>
      <c r="E88" s="51"/>
      <c r="F88" s="51"/>
      <c r="G88" s="48">
        <v>15000</v>
      </c>
      <c r="H88" s="77">
        <f t="shared" si="12"/>
        <v>160000</v>
      </c>
      <c r="I88" s="80"/>
    </row>
    <row r="89" spans="1:9" ht="16.5">
      <c r="A89" s="50">
        <v>80</v>
      </c>
      <c r="B89" s="52" t="s">
        <v>191</v>
      </c>
      <c r="C89" s="46">
        <f t="shared" si="11"/>
        <v>5</v>
      </c>
      <c r="D89" s="54">
        <v>1</v>
      </c>
      <c r="E89" s="54">
        <v>3</v>
      </c>
      <c r="F89" s="54">
        <v>1</v>
      </c>
      <c r="G89" s="48">
        <v>15000</v>
      </c>
      <c r="H89" s="77">
        <f t="shared" si="12"/>
        <v>242500</v>
      </c>
      <c r="I89" s="80"/>
    </row>
    <row r="90" spans="1:9" ht="17.25" thickBot="1">
      <c r="A90" s="44">
        <v>81</v>
      </c>
      <c r="B90" s="55" t="s">
        <v>192</v>
      </c>
      <c r="C90" s="56">
        <f t="shared" si="11"/>
        <v>4</v>
      </c>
      <c r="D90" s="51">
        <v>3</v>
      </c>
      <c r="E90" s="51"/>
      <c r="F90" s="51">
        <v>1</v>
      </c>
      <c r="G90" s="48">
        <v>15000</v>
      </c>
      <c r="H90" s="77">
        <f t="shared" si="12"/>
        <v>180000</v>
      </c>
      <c r="I90" s="80"/>
    </row>
    <row r="91" spans="1:9" ht="17.25" thickBot="1">
      <c r="A91" s="57">
        <f>A90</f>
        <v>81</v>
      </c>
      <c r="B91" s="58" t="s">
        <v>117</v>
      </c>
      <c r="C91" s="58">
        <f>SUM(C10:C90)</f>
        <v>448</v>
      </c>
      <c r="D91" s="58">
        <f>SUM(D10:D90)</f>
        <v>272</v>
      </c>
      <c r="E91" s="58">
        <f>SUM(E10:E90)</f>
        <v>96</v>
      </c>
      <c r="F91" s="58">
        <f>SUM(F10:F90)</f>
        <v>80</v>
      </c>
      <c r="G91" s="60"/>
      <c r="H91" s="79">
        <f>SUM(H10:H90)</f>
        <v>20240000</v>
      </c>
      <c r="I91" s="81"/>
    </row>
    <row r="92" ht="15.75" thickTop="1"/>
    <row r="94" spans="1:9" ht="19.5">
      <c r="A94" s="9"/>
      <c r="B94" s="9"/>
      <c r="C94" s="9"/>
      <c r="D94" s="9"/>
      <c r="E94" s="9"/>
      <c r="F94" s="344" t="s">
        <v>33</v>
      </c>
      <c r="G94" s="344"/>
      <c r="H94" s="344"/>
      <c r="I94" s="344"/>
    </row>
    <row r="95" spans="1:9" ht="19.5">
      <c r="A95" s="24"/>
      <c r="B95" s="25" t="s">
        <v>31</v>
      </c>
      <c r="C95" s="24"/>
      <c r="D95" s="24"/>
      <c r="E95" s="24"/>
      <c r="F95" s="345" t="s">
        <v>32</v>
      </c>
      <c r="G95" s="345"/>
      <c r="H95" s="345"/>
      <c r="I95" s="345"/>
    </row>
  </sheetData>
  <sheetProtection/>
  <mergeCells count="10">
    <mergeCell ref="F94:I94"/>
    <mergeCell ref="F95:I95"/>
    <mergeCell ref="H8:H9"/>
    <mergeCell ref="I8:I9"/>
    <mergeCell ref="A4:I4"/>
    <mergeCell ref="A5:I5"/>
    <mergeCell ref="A8:A9"/>
    <mergeCell ref="B8:B9"/>
    <mergeCell ref="C8:C9"/>
    <mergeCell ref="G8:G9"/>
  </mergeCells>
  <printOptions/>
  <pageMargins left="0.49" right="0.41" top="0.41" bottom="0.37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95"/>
  <sheetViews>
    <sheetView zoomScalePageLayoutView="0" workbookViewId="0" topLeftCell="A85">
      <selection activeCell="D105" sqref="D105"/>
    </sheetView>
  </sheetViews>
  <sheetFormatPr defaultColWidth="9.140625" defaultRowHeight="15"/>
  <cols>
    <col min="1" max="1" width="8.28125" style="0" customWidth="1"/>
    <col min="2" max="2" width="26.8515625" style="0" customWidth="1"/>
    <col min="3" max="3" width="7.28125" style="0" customWidth="1"/>
    <col min="4" max="4" width="13.8515625" style="0" customWidth="1"/>
    <col min="5" max="5" width="13.140625" style="0" customWidth="1"/>
    <col min="6" max="6" width="13.7109375" style="0" customWidth="1"/>
    <col min="7" max="7" width="11.28125" style="0" customWidth="1"/>
    <col min="8" max="8" width="14.7109375" style="72" customWidth="1"/>
    <col min="9" max="9" width="12.57421875" style="0" customWidth="1"/>
  </cols>
  <sheetData>
    <row r="1" spans="1:20" ht="16.5">
      <c r="A1" s="10" t="s">
        <v>29</v>
      </c>
      <c r="B1" s="10"/>
      <c r="C1" s="10"/>
      <c r="D1" s="10"/>
      <c r="E1" s="10"/>
      <c r="F1" s="10"/>
      <c r="G1" s="10"/>
      <c r="H1" s="74"/>
      <c r="I1" s="10"/>
      <c r="J1" s="10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16.5">
      <c r="A2" s="10" t="s">
        <v>30</v>
      </c>
      <c r="B2" s="10"/>
      <c r="C2" s="10"/>
      <c r="D2" s="10"/>
      <c r="E2" s="10"/>
      <c r="F2" s="10"/>
      <c r="G2" s="10"/>
      <c r="H2" s="74"/>
      <c r="I2" s="10"/>
      <c r="J2" s="10"/>
      <c r="K2" s="10"/>
      <c r="L2" s="11"/>
      <c r="M2" s="11"/>
      <c r="N2" s="10"/>
      <c r="O2" s="10"/>
      <c r="P2" s="10"/>
      <c r="Q2" s="10"/>
      <c r="R2" s="10"/>
      <c r="S2" s="10"/>
      <c r="T2" s="10"/>
    </row>
    <row r="3" spans="1:20" ht="16.5">
      <c r="A3" s="10"/>
      <c r="B3" s="10"/>
      <c r="C3" s="10"/>
      <c r="D3" s="10"/>
      <c r="E3" s="10"/>
      <c r="F3" s="10"/>
      <c r="G3" s="10"/>
      <c r="H3" s="74"/>
      <c r="I3" s="10"/>
      <c r="J3" s="10"/>
      <c r="K3" s="10"/>
      <c r="L3" s="11"/>
      <c r="M3" s="11"/>
      <c r="N3" s="10"/>
      <c r="O3" s="10"/>
      <c r="P3" s="10"/>
      <c r="Q3" s="10"/>
      <c r="R3" s="10"/>
      <c r="S3" s="10"/>
      <c r="T3" s="10"/>
    </row>
    <row r="4" spans="1:20" ht="19.5">
      <c r="A4" s="345" t="s">
        <v>193</v>
      </c>
      <c r="B4" s="345"/>
      <c r="C4" s="345"/>
      <c r="D4" s="345"/>
      <c r="E4" s="345"/>
      <c r="F4" s="345"/>
      <c r="G4" s="345"/>
      <c r="H4" s="345"/>
      <c r="I4" s="34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9.5">
      <c r="A5" s="345" t="s">
        <v>84</v>
      </c>
      <c r="B5" s="345"/>
      <c r="C5" s="345"/>
      <c r="D5" s="345"/>
      <c r="E5" s="345"/>
      <c r="F5" s="345"/>
      <c r="G5" s="345"/>
      <c r="H5" s="345"/>
      <c r="I5" s="34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9" ht="19.5">
      <c r="A6" s="12"/>
      <c r="B6" s="27"/>
      <c r="C6" s="27"/>
      <c r="D6" s="27"/>
      <c r="E6" s="27"/>
      <c r="F6" s="27"/>
      <c r="G6" s="27"/>
      <c r="H6" s="75"/>
      <c r="I6" s="27"/>
    </row>
    <row r="7" spans="1:9" ht="17.25" thickBot="1">
      <c r="A7" s="42"/>
      <c r="B7" s="42"/>
      <c r="C7" s="43"/>
      <c r="D7" s="43"/>
      <c r="E7" s="43"/>
      <c r="F7" s="43"/>
      <c r="G7" s="43"/>
      <c r="H7" s="76"/>
      <c r="I7" s="43"/>
    </row>
    <row r="8" spans="1:9" s="83" customFormat="1" ht="33.75" thickTop="1">
      <c r="A8" s="362" t="s">
        <v>0</v>
      </c>
      <c r="B8" s="364" t="s">
        <v>10</v>
      </c>
      <c r="C8" s="366" t="s">
        <v>106</v>
      </c>
      <c r="D8" s="67" t="s">
        <v>1</v>
      </c>
      <c r="E8" s="70" t="s">
        <v>107</v>
      </c>
      <c r="F8" s="67" t="s">
        <v>3</v>
      </c>
      <c r="G8" s="366" t="s">
        <v>108</v>
      </c>
      <c r="H8" s="364" t="s">
        <v>4</v>
      </c>
      <c r="I8" s="368" t="s">
        <v>15</v>
      </c>
    </row>
    <row r="9" spans="1:9" s="83" customFormat="1" ht="33.75" thickBot="1">
      <c r="A9" s="363"/>
      <c r="B9" s="365"/>
      <c r="C9" s="367"/>
      <c r="D9" s="68" t="s">
        <v>109</v>
      </c>
      <c r="E9" s="69" t="s">
        <v>110</v>
      </c>
      <c r="F9" s="69" t="s">
        <v>111</v>
      </c>
      <c r="G9" s="367"/>
      <c r="H9" s="365"/>
      <c r="I9" s="369"/>
    </row>
    <row r="10" spans="1:9" ht="16.5">
      <c r="A10" s="44">
        <v>1</v>
      </c>
      <c r="B10" s="45" t="s">
        <v>112</v>
      </c>
      <c r="C10" s="46">
        <f>D10+E10+F10</f>
        <v>8</v>
      </c>
      <c r="D10" s="47">
        <v>5</v>
      </c>
      <c r="E10" s="47">
        <v>3</v>
      </c>
      <c r="F10" s="47"/>
      <c r="G10" s="48">
        <v>15000</v>
      </c>
      <c r="H10" s="77">
        <f aca="true" t="shared" si="0" ref="H10:H15">ROUND(D10*25000+E10*25000*1.3+F10*25000*1.8+G10*C10,-2)</f>
        <v>342500</v>
      </c>
      <c r="I10" s="49"/>
    </row>
    <row r="11" spans="1:9" ht="16.5">
      <c r="A11" s="50">
        <v>2</v>
      </c>
      <c r="B11" s="45" t="s">
        <v>113</v>
      </c>
      <c r="C11" s="46">
        <f>D11+E11+F11</f>
        <v>2</v>
      </c>
      <c r="D11" s="51">
        <v>1</v>
      </c>
      <c r="E11" s="51">
        <v>1</v>
      </c>
      <c r="F11" s="51"/>
      <c r="G11" s="48">
        <v>15000</v>
      </c>
      <c r="H11" s="77">
        <f t="shared" si="0"/>
        <v>87500</v>
      </c>
      <c r="I11" s="49"/>
    </row>
    <row r="12" spans="1:9" ht="16.5">
      <c r="A12" s="44">
        <v>3</v>
      </c>
      <c r="B12" s="45" t="s">
        <v>114</v>
      </c>
      <c r="C12" s="46">
        <f>D12+E12+F12</f>
        <v>3</v>
      </c>
      <c r="D12" s="51">
        <v>1</v>
      </c>
      <c r="E12" s="51">
        <v>2</v>
      </c>
      <c r="F12" s="51"/>
      <c r="G12" s="48">
        <v>15000</v>
      </c>
      <c r="H12" s="77">
        <f t="shared" si="0"/>
        <v>135000</v>
      </c>
      <c r="I12" s="49"/>
    </row>
    <row r="13" spans="1:9" ht="16.5">
      <c r="A13" s="50">
        <v>4</v>
      </c>
      <c r="B13" s="52" t="s">
        <v>115</v>
      </c>
      <c r="C13" s="53">
        <f>D13+E13+F13</f>
        <v>10</v>
      </c>
      <c r="D13" s="54">
        <v>9</v>
      </c>
      <c r="E13" s="54">
        <v>1</v>
      </c>
      <c r="F13" s="54"/>
      <c r="G13" s="48">
        <v>15000</v>
      </c>
      <c r="H13" s="77">
        <f t="shared" si="0"/>
        <v>407500</v>
      </c>
      <c r="I13" s="49"/>
    </row>
    <row r="14" spans="1:9" ht="16.5">
      <c r="A14" s="44">
        <v>5</v>
      </c>
      <c r="B14" s="55" t="s">
        <v>116</v>
      </c>
      <c r="C14" s="56">
        <f>D14+E14+F14</f>
        <v>8</v>
      </c>
      <c r="D14" s="51">
        <v>6</v>
      </c>
      <c r="E14" s="51">
        <v>2</v>
      </c>
      <c r="F14" s="51"/>
      <c r="G14" s="48">
        <v>15000</v>
      </c>
      <c r="H14" s="77">
        <f t="shared" si="0"/>
        <v>335000</v>
      </c>
      <c r="I14" s="49"/>
    </row>
    <row r="15" spans="1:9" ht="16.5">
      <c r="A15" s="50">
        <v>6</v>
      </c>
      <c r="B15" s="45" t="s">
        <v>118</v>
      </c>
      <c r="C15" s="46">
        <f aca="true" t="shared" si="1" ref="C15:C21">D15+E15+F15</f>
        <v>5</v>
      </c>
      <c r="D15" s="47">
        <v>5</v>
      </c>
      <c r="E15" s="47"/>
      <c r="F15" s="47"/>
      <c r="G15" s="48">
        <v>15000</v>
      </c>
      <c r="H15" s="77">
        <f t="shared" si="0"/>
        <v>200000</v>
      </c>
      <c r="I15" s="49"/>
    </row>
    <row r="16" spans="1:9" ht="16.5">
      <c r="A16" s="44">
        <v>7</v>
      </c>
      <c r="B16" s="45" t="s">
        <v>119</v>
      </c>
      <c r="C16" s="46">
        <f t="shared" si="1"/>
        <v>1</v>
      </c>
      <c r="D16" s="51"/>
      <c r="E16" s="51">
        <v>1</v>
      </c>
      <c r="F16" s="51"/>
      <c r="G16" s="48">
        <v>15000</v>
      </c>
      <c r="H16" s="77">
        <f aca="true" t="shared" si="2" ref="H16:H21">ROUND(D16*25000+E16*25000*1.3+F16*25000*1.8+G16*C16,-2)</f>
        <v>47500</v>
      </c>
      <c r="I16" s="49"/>
    </row>
    <row r="17" spans="1:9" ht="16.5">
      <c r="A17" s="50">
        <v>8</v>
      </c>
      <c r="B17" s="45" t="s">
        <v>120</v>
      </c>
      <c r="C17" s="46">
        <f t="shared" si="1"/>
        <v>5</v>
      </c>
      <c r="D17" s="51">
        <v>4</v>
      </c>
      <c r="E17" s="51">
        <v>1</v>
      </c>
      <c r="F17" s="51"/>
      <c r="G17" s="48">
        <v>15000</v>
      </c>
      <c r="H17" s="77">
        <f t="shared" si="2"/>
        <v>207500</v>
      </c>
      <c r="I17" s="49"/>
    </row>
    <row r="18" spans="1:9" ht="16.5">
      <c r="A18" s="44">
        <v>9</v>
      </c>
      <c r="B18" s="45" t="s">
        <v>121</v>
      </c>
      <c r="C18" s="46">
        <f t="shared" si="1"/>
        <v>5</v>
      </c>
      <c r="D18" s="51">
        <v>3</v>
      </c>
      <c r="E18" s="51">
        <v>2</v>
      </c>
      <c r="F18" s="51"/>
      <c r="G18" s="48">
        <v>15000</v>
      </c>
      <c r="H18" s="77">
        <f t="shared" si="2"/>
        <v>215000</v>
      </c>
      <c r="I18" s="49"/>
    </row>
    <row r="19" spans="1:9" ht="16.5">
      <c r="A19" s="50">
        <v>10</v>
      </c>
      <c r="B19" s="45" t="s">
        <v>122</v>
      </c>
      <c r="C19" s="46">
        <f t="shared" si="1"/>
        <v>5</v>
      </c>
      <c r="D19" s="51">
        <v>3</v>
      </c>
      <c r="E19" s="51">
        <v>2</v>
      </c>
      <c r="F19" s="51"/>
      <c r="G19" s="48">
        <v>15000</v>
      </c>
      <c r="H19" s="77">
        <f t="shared" si="2"/>
        <v>215000</v>
      </c>
      <c r="I19" s="49"/>
    </row>
    <row r="20" spans="1:9" ht="16.5">
      <c r="A20" s="44">
        <v>11</v>
      </c>
      <c r="B20" s="52" t="s">
        <v>123</v>
      </c>
      <c r="C20" s="46">
        <f t="shared" si="1"/>
        <v>5</v>
      </c>
      <c r="D20" s="54">
        <v>4</v>
      </c>
      <c r="E20" s="54">
        <v>1</v>
      </c>
      <c r="F20" s="54"/>
      <c r="G20" s="48">
        <v>15000</v>
      </c>
      <c r="H20" s="77">
        <f t="shared" si="2"/>
        <v>207500</v>
      </c>
      <c r="I20" s="49"/>
    </row>
    <row r="21" spans="1:9" ht="16.5">
      <c r="A21" s="50">
        <v>12</v>
      </c>
      <c r="B21" s="55" t="s">
        <v>124</v>
      </c>
      <c r="C21" s="56">
        <f t="shared" si="1"/>
        <v>5</v>
      </c>
      <c r="D21" s="51">
        <v>3</v>
      </c>
      <c r="E21" s="51">
        <v>2</v>
      </c>
      <c r="F21" s="51"/>
      <c r="G21" s="48">
        <v>15000</v>
      </c>
      <c r="H21" s="77">
        <f t="shared" si="2"/>
        <v>215000</v>
      </c>
      <c r="I21" s="49"/>
    </row>
    <row r="22" spans="1:9" ht="16.5">
      <c r="A22" s="44">
        <v>13</v>
      </c>
      <c r="B22" s="45" t="s">
        <v>125</v>
      </c>
      <c r="C22" s="46">
        <f aca="true" t="shared" si="3" ref="C22:C48">D22+E22+F22</f>
        <v>6</v>
      </c>
      <c r="D22" s="47">
        <v>5</v>
      </c>
      <c r="E22" s="47">
        <v>1</v>
      </c>
      <c r="F22" s="47"/>
      <c r="G22" s="48">
        <v>15000</v>
      </c>
      <c r="H22" s="77">
        <f aca="true" t="shared" si="4" ref="H22:H49">ROUND(D22*25000+E22*25000*1.3+F22*25000*1.8+G22*C22,-2)</f>
        <v>247500</v>
      </c>
      <c r="I22" s="49"/>
    </row>
    <row r="23" spans="1:9" ht="16.5">
      <c r="A23" s="50">
        <v>14</v>
      </c>
      <c r="B23" s="45" t="s">
        <v>126</v>
      </c>
      <c r="C23" s="46">
        <f t="shared" si="3"/>
        <v>7</v>
      </c>
      <c r="D23" s="51">
        <v>5</v>
      </c>
      <c r="E23" s="51">
        <v>2</v>
      </c>
      <c r="F23" s="51"/>
      <c r="G23" s="48">
        <v>15000</v>
      </c>
      <c r="H23" s="77">
        <f t="shared" si="4"/>
        <v>295000</v>
      </c>
      <c r="I23" s="49"/>
    </row>
    <row r="24" spans="1:9" ht="16.5">
      <c r="A24" s="44">
        <v>15</v>
      </c>
      <c r="B24" s="45" t="s">
        <v>127</v>
      </c>
      <c r="C24" s="46">
        <f t="shared" si="3"/>
        <v>6</v>
      </c>
      <c r="D24" s="51">
        <v>4</v>
      </c>
      <c r="E24" s="51">
        <v>2</v>
      </c>
      <c r="F24" s="51"/>
      <c r="G24" s="48">
        <v>15000</v>
      </c>
      <c r="H24" s="77">
        <f t="shared" si="4"/>
        <v>255000</v>
      </c>
      <c r="I24" s="49"/>
    </row>
    <row r="25" spans="1:9" ht="16.5">
      <c r="A25" s="50">
        <v>16</v>
      </c>
      <c r="B25" s="45" t="s">
        <v>128</v>
      </c>
      <c r="C25" s="46">
        <f t="shared" si="3"/>
        <v>6</v>
      </c>
      <c r="D25" s="51">
        <v>4</v>
      </c>
      <c r="E25" s="51">
        <v>2</v>
      </c>
      <c r="F25" s="51"/>
      <c r="G25" s="48">
        <v>15000</v>
      </c>
      <c r="H25" s="77">
        <f t="shared" si="4"/>
        <v>255000</v>
      </c>
      <c r="I25" s="49"/>
    </row>
    <row r="26" spans="1:9" ht="16.5">
      <c r="A26" s="44">
        <v>17</v>
      </c>
      <c r="B26" s="45" t="s">
        <v>129</v>
      </c>
      <c r="C26" s="46">
        <f t="shared" si="3"/>
        <v>6</v>
      </c>
      <c r="D26" s="51">
        <v>4</v>
      </c>
      <c r="E26" s="51">
        <v>2</v>
      </c>
      <c r="F26" s="51"/>
      <c r="G26" s="48">
        <v>15000</v>
      </c>
      <c r="H26" s="77">
        <f t="shared" si="4"/>
        <v>255000</v>
      </c>
      <c r="I26" s="49"/>
    </row>
    <row r="27" spans="1:9" ht="16.5">
      <c r="A27" s="50">
        <v>18</v>
      </c>
      <c r="B27" s="45" t="s">
        <v>130</v>
      </c>
      <c r="C27" s="46">
        <f t="shared" si="3"/>
        <v>7</v>
      </c>
      <c r="D27" s="47">
        <v>6</v>
      </c>
      <c r="E27" s="47">
        <v>1</v>
      </c>
      <c r="F27" s="47"/>
      <c r="G27" s="48">
        <v>15000</v>
      </c>
      <c r="H27" s="77">
        <f t="shared" si="4"/>
        <v>287500</v>
      </c>
      <c r="I27" s="49"/>
    </row>
    <row r="28" spans="1:9" ht="16.5">
      <c r="A28" s="44">
        <v>19</v>
      </c>
      <c r="B28" s="45" t="s">
        <v>131</v>
      </c>
      <c r="C28" s="46">
        <f t="shared" si="3"/>
        <v>7</v>
      </c>
      <c r="D28" s="51">
        <v>4</v>
      </c>
      <c r="E28" s="51">
        <v>3</v>
      </c>
      <c r="F28" s="51"/>
      <c r="G28" s="48">
        <v>15000</v>
      </c>
      <c r="H28" s="77">
        <f t="shared" si="4"/>
        <v>302500</v>
      </c>
      <c r="I28" s="49"/>
    </row>
    <row r="29" spans="1:9" ht="16.5">
      <c r="A29" s="50">
        <v>20</v>
      </c>
      <c r="B29" s="45" t="s">
        <v>132</v>
      </c>
      <c r="C29" s="46">
        <f t="shared" si="3"/>
        <v>7</v>
      </c>
      <c r="D29" s="51">
        <v>5</v>
      </c>
      <c r="E29" s="51">
        <v>2</v>
      </c>
      <c r="F29" s="51"/>
      <c r="G29" s="48">
        <v>15000</v>
      </c>
      <c r="H29" s="77">
        <f t="shared" si="4"/>
        <v>295000</v>
      </c>
      <c r="I29" s="49"/>
    </row>
    <row r="30" spans="1:9" ht="16.5">
      <c r="A30" s="44">
        <v>21</v>
      </c>
      <c r="B30" s="45" t="s">
        <v>133</v>
      </c>
      <c r="C30" s="46">
        <f t="shared" si="3"/>
        <v>7</v>
      </c>
      <c r="D30" s="51">
        <v>4</v>
      </c>
      <c r="E30" s="51">
        <v>3</v>
      </c>
      <c r="F30" s="51"/>
      <c r="G30" s="48">
        <v>15000</v>
      </c>
      <c r="H30" s="77">
        <f t="shared" si="4"/>
        <v>302500</v>
      </c>
      <c r="I30" s="49"/>
    </row>
    <row r="31" spans="1:9" ht="16.5">
      <c r="A31" s="50">
        <v>22</v>
      </c>
      <c r="B31" s="45" t="s">
        <v>134</v>
      </c>
      <c r="C31" s="46">
        <f t="shared" si="3"/>
        <v>3</v>
      </c>
      <c r="D31" s="51">
        <v>3</v>
      </c>
      <c r="E31" s="51"/>
      <c r="F31" s="51"/>
      <c r="G31" s="48">
        <v>15000</v>
      </c>
      <c r="H31" s="77">
        <f t="shared" si="4"/>
        <v>120000</v>
      </c>
      <c r="I31" s="49"/>
    </row>
    <row r="32" spans="1:9" ht="16.5">
      <c r="A32" s="44">
        <v>23</v>
      </c>
      <c r="B32" s="45" t="s">
        <v>135</v>
      </c>
      <c r="C32" s="46">
        <f t="shared" si="3"/>
        <v>6</v>
      </c>
      <c r="D32" s="47">
        <v>5</v>
      </c>
      <c r="E32" s="47">
        <v>1</v>
      </c>
      <c r="F32" s="47"/>
      <c r="G32" s="48">
        <v>15000</v>
      </c>
      <c r="H32" s="77">
        <f t="shared" si="4"/>
        <v>247500</v>
      </c>
      <c r="I32" s="49"/>
    </row>
    <row r="33" spans="1:9" ht="16.5">
      <c r="A33" s="50">
        <v>24</v>
      </c>
      <c r="B33" s="45" t="s">
        <v>136</v>
      </c>
      <c r="C33" s="46">
        <f t="shared" si="3"/>
        <v>7</v>
      </c>
      <c r="D33" s="51">
        <v>5</v>
      </c>
      <c r="E33" s="51">
        <v>2</v>
      </c>
      <c r="F33" s="51"/>
      <c r="G33" s="48">
        <v>15000</v>
      </c>
      <c r="H33" s="77">
        <f t="shared" si="4"/>
        <v>295000</v>
      </c>
      <c r="I33" s="49"/>
    </row>
    <row r="34" spans="1:9" ht="16.5">
      <c r="A34" s="44">
        <v>25</v>
      </c>
      <c r="B34" s="45" t="s">
        <v>137</v>
      </c>
      <c r="C34" s="46">
        <f t="shared" si="3"/>
        <v>6</v>
      </c>
      <c r="D34" s="51">
        <v>4</v>
      </c>
      <c r="E34" s="51">
        <v>2</v>
      </c>
      <c r="F34" s="51"/>
      <c r="G34" s="48">
        <v>15000</v>
      </c>
      <c r="H34" s="77">
        <f t="shared" si="4"/>
        <v>255000</v>
      </c>
      <c r="I34" s="49"/>
    </row>
    <row r="35" spans="1:9" ht="16.5">
      <c r="A35" s="50">
        <v>26</v>
      </c>
      <c r="B35" s="45" t="s">
        <v>138</v>
      </c>
      <c r="C35" s="46">
        <f t="shared" si="3"/>
        <v>6</v>
      </c>
      <c r="D35" s="51">
        <v>4</v>
      </c>
      <c r="E35" s="51">
        <v>2</v>
      </c>
      <c r="F35" s="51"/>
      <c r="G35" s="48">
        <v>15000</v>
      </c>
      <c r="H35" s="77">
        <f t="shared" si="4"/>
        <v>255000</v>
      </c>
      <c r="I35" s="49"/>
    </row>
    <row r="36" spans="1:9" ht="16.5">
      <c r="A36" s="44">
        <v>27</v>
      </c>
      <c r="B36" s="45" t="s">
        <v>139</v>
      </c>
      <c r="C36" s="46">
        <f t="shared" si="3"/>
        <v>6</v>
      </c>
      <c r="D36" s="51">
        <v>4</v>
      </c>
      <c r="E36" s="51">
        <v>2</v>
      </c>
      <c r="F36" s="51"/>
      <c r="G36" s="48">
        <v>15000</v>
      </c>
      <c r="H36" s="77">
        <f t="shared" si="4"/>
        <v>255000</v>
      </c>
      <c r="I36" s="49"/>
    </row>
    <row r="37" spans="1:9" ht="16.5">
      <c r="A37" s="50">
        <v>28</v>
      </c>
      <c r="B37" s="45" t="s">
        <v>140</v>
      </c>
      <c r="C37" s="46">
        <f t="shared" si="3"/>
        <v>7</v>
      </c>
      <c r="D37" s="47">
        <v>7</v>
      </c>
      <c r="E37" s="47"/>
      <c r="F37" s="47"/>
      <c r="G37" s="48">
        <v>15000</v>
      </c>
      <c r="H37" s="77">
        <f t="shared" si="4"/>
        <v>280000</v>
      </c>
      <c r="I37" s="49"/>
    </row>
    <row r="38" spans="1:9" ht="16.5">
      <c r="A38" s="44">
        <v>29</v>
      </c>
      <c r="B38" s="45" t="s">
        <v>141</v>
      </c>
      <c r="C38" s="46">
        <f t="shared" si="3"/>
        <v>7</v>
      </c>
      <c r="D38" s="51">
        <v>5</v>
      </c>
      <c r="E38" s="51">
        <v>2</v>
      </c>
      <c r="F38" s="51"/>
      <c r="G38" s="48">
        <v>15000</v>
      </c>
      <c r="H38" s="77">
        <f t="shared" si="4"/>
        <v>295000</v>
      </c>
      <c r="I38" s="49"/>
    </row>
    <row r="39" spans="1:9" ht="16.5">
      <c r="A39" s="50">
        <v>30</v>
      </c>
      <c r="B39" s="45" t="s">
        <v>142</v>
      </c>
      <c r="C39" s="46">
        <f t="shared" si="3"/>
        <v>7</v>
      </c>
      <c r="D39" s="51">
        <v>5</v>
      </c>
      <c r="E39" s="51">
        <v>2</v>
      </c>
      <c r="F39" s="51"/>
      <c r="G39" s="48">
        <v>15000</v>
      </c>
      <c r="H39" s="77">
        <f t="shared" si="4"/>
        <v>295000</v>
      </c>
      <c r="I39" s="49"/>
    </row>
    <row r="40" spans="1:9" ht="16.5">
      <c r="A40" s="44">
        <v>31</v>
      </c>
      <c r="B40" s="45" t="s">
        <v>143</v>
      </c>
      <c r="C40" s="46">
        <f t="shared" si="3"/>
        <v>7</v>
      </c>
      <c r="D40" s="51">
        <v>4</v>
      </c>
      <c r="E40" s="51">
        <v>3</v>
      </c>
      <c r="F40" s="51"/>
      <c r="G40" s="48">
        <v>15000</v>
      </c>
      <c r="H40" s="77">
        <f t="shared" si="4"/>
        <v>302500</v>
      </c>
      <c r="I40" s="49"/>
    </row>
    <row r="41" spans="1:9" ht="16.5">
      <c r="A41" s="50">
        <v>32</v>
      </c>
      <c r="B41" s="45" t="s">
        <v>144</v>
      </c>
      <c r="C41" s="46">
        <f t="shared" si="3"/>
        <v>3</v>
      </c>
      <c r="D41" s="51">
        <v>1</v>
      </c>
      <c r="E41" s="51">
        <v>2</v>
      </c>
      <c r="F41" s="51"/>
      <c r="G41" s="48">
        <v>15000</v>
      </c>
      <c r="H41" s="77">
        <f t="shared" si="4"/>
        <v>135000</v>
      </c>
      <c r="I41" s="49"/>
    </row>
    <row r="42" spans="1:9" ht="16.5">
      <c r="A42" s="44">
        <v>33</v>
      </c>
      <c r="B42" s="45" t="s">
        <v>145</v>
      </c>
      <c r="C42" s="46">
        <f t="shared" si="3"/>
        <v>10</v>
      </c>
      <c r="D42" s="47">
        <v>8</v>
      </c>
      <c r="E42" s="47">
        <v>2</v>
      </c>
      <c r="F42" s="47"/>
      <c r="G42" s="48">
        <v>15000</v>
      </c>
      <c r="H42" s="77">
        <f t="shared" si="4"/>
        <v>415000</v>
      </c>
      <c r="I42" s="49"/>
    </row>
    <row r="43" spans="1:9" ht="16.5">
      <c r="A43" s="50">
        <v>34</v>
      </c>
      <c r="B43" s="45" t="s">
        <v>146</v>
      </c>
      <c r="C43" s="46">
        <f t="shared" si="3"/>
        <v>10</v>
      </c>
      <c r="D43" s="51">
        <v>7</v>
      </c>
      <c r="E43" s="51">
        <v>3</v>
      </c>
      <c r="F43" s="51"/>
      <c r="G43" s="48">
        <v>15000</v>
      </c>
      <c r="H43" s="77">
        <f t="shared" si="4"/>
        <v>422500</v>
      </c>
      <c r="I43" s="49"/>
    </row>
    <row r="44" spans="1:9" ht="16.5">
      <c r="A44" s="44">
        <v>35</v>
      </c>
      <c r="B44" s="45" t="s">
        <v>147</v>
      </c>
      <c r="C44" s="46">
        <f t="shared" si="3"/>
        <v>11</v>
      </c>
      <c r="D44" s="51">
        <v>7</v>
      </c>
      <c r="E44" s="51">
        <v>4</v>
      </c>
      <c r="F44" s="51"/>
      <c r="G44" s="48">
        <v>15000</v>
      </c>
      <c r="H44" s="77">
        <f t="shared" si="4"/>
        <v>470000</v>
      </c>
      <c r="I44" s="49"/>
    </row>
    <row r="45" spans="1:9" ht="16.5">
      <c r="A45" s="50">
        <v>36</v>
      </c>
      <c r="B45" s="45" t="s">
        <v>148</v>
      </c>
      <c r="C45" s="46">
        <f t="shared" si="3"/>
        <v>7</v>
      </c>
      <c r="D45" s="47">
        <v>6</v>
      </c>
      <c r="E45" s="47">
        <v>1</v>
      </c>
      <c r="F45" s="47"/>
      <c r="G45" s="48">
        <v>15000</v>
      </c>
      <c r="H45" s="77">
        <f t="shared" si="4"/>
        <v>287500</v>
      </c>
      <c r="I45" s="49"/>
    </row>
    <row r="46" spans="1:9" ht="16.5">
      <c r="A46" s="44">
        <v>37</v>
      </c>
      <c r="B46" s="45" t="s">
        <v>149</v>
      </c>
      <c r="C46" s="46">
        <f t="shared" si="3"/>
        <v>11</v>
      </c>
      <c r="D46" s="51">
        <v>6</v>
      </c>
      <c r="E46" s="51">
        <v>5</v>
      </c>
      <c r="F46" s="51"/>
      <c r="G46" s="48">
        <v>15000</v>
      </c>
      <c r="H46" s="77">
        <f t="shared" si="4"/>
        <v>477500</v>
      </c>
      <c r="I46" s="49"/>
    </row>
    <row r="47" spans="1:9" ht="16.5">
      <c r="A47" s="50">
        <v>38</v>
      </c>
      <c r="B47" s="45" t="s">
        <v>150</v>
      </c>
      <c r="C47" s="46">
        <f t="shared" si="3"/>
        <v>8</v>
      </c>
      <c r="D47" s="51">
        <v>6</v>
      </c>
      <c r="E47" s="51">
        <v>2</v>
      </c>
      <c r="F47" s="51"/>
      <c r="G47" s="48">
        <v>15000</v>
      </c>
      <c r="H47" s="77">
        <f t="shared" si="4"/>
        <v>335000</v>
      </c>
      <c r="I47" s="49"/>
    </row>
    <row r="48" spans="1:9" ht="16.5">
      <c r="A48" s="44">
        <v>39</v>
      </c>
      <c r="B48" s="45" t="s">
        <v>151</v>
      </c>
      <c r="C48" s="46">
        <f t="shared" si="3"/>
        <v>5</v>
      </c>
      <c r="D48" s="51">
        <v>4</v>
      </c>
      <c r="E48" s="51">
        <v>1</v>
      </c>
      <c r="F48" s="51"/>
      <c r="G48" s="48">
        <v>15000</v>
      </c>
      <c r="H48" s="77">
        <f t="shared" si="4"/>
        <v>207500</v>
      </c>
      <c r="I48" s="49"/>
    </row>
    <row r="49" spans="1:9" ht="16.5">
      <c r="A49" s="50">
        <v>40</v>
      </c>
      <c r="B49" s="45" t="s">
        <v>152</v>
      </c>
      <c r="C49" s="46">
        <f aca="true" t="shared" si="5" ref="C49:C55">D49+E49+F49</f>
        <v>4</v>
      </c>
      <c r="D49" s="47">
        <v>2</v>
      </c>
      <c r="E49" s="47">
        <v>2</v>
      </c>
      <c r="F49" s="47"/>
      <c r="G49" s="48">
        <v>15000</v>
      </c>
      <c r="H49" s="77">
        <f t="shared" si="4"/>
        <v>175000</v>
      </c>
      <c r="I49" s="49"/>
    </row>
    <row r="50" spans="1:9" ht="16.5">
      <c r="A50" s="44">
        <v>41</v>
      </c>
      <c r="B50" s="45" t="s">
        <v>153</v>
      </c>
      <c r="C50" s="46">
        <f t="shared" si="5"/>
        <v>4</v>
      </c>
      <c r="D50" s="51">
        <v>3</v>
      </c>
      <c r="E50" s="51">
        <v>1</v>
      </c>
      <c r="F50" s="51"/>
      <c r="G50" s="48">
        <v>15000</v>
      </c>
      <c r="H50" s="77">
        <f aca="true" t="shared" si="6" ref="H50:H55">ROUND(D50*25000+E50*25000*1.3+F50*25000*1.8+G50*C50,-2)</f>
        <v>167500</v>
      </c>
      <c r="I50" s="49"/>
    </row>
    <row r="51" spans="1:9" ht="16.5">
      <c r="A51" s="50">
        <v>42</v>
      </c>
      <c r="B51" s="45" t="s">
        <v>154</v>
      </c>
      <c r="C51" s="46">
        <f t="shared" si="5"/>
        <v>5</v>
      </c>
      <c r="D51" s="51">
        <v>5</v>
      </c>
      <c r="E51" s="51"/>
      <c r="F51" s="51"/>
      <c r="G51" s="48">
        <v>15000</v>
      </c>
      <c r="H51" s="77">
        <f t="shared" si="6"/>
        <v>200000</v>
      </c>
      <c r="I51" s="49"/>
    </row>
    <row r="52" spans="1:9" ht="16.5">
      <c r="A52" s="44">
        <v>43</v>
      </c>
      <c r="B52" s="45" t="s">
        <v>155</v>
      </c>
      <c r="C52" s="46">
        <f t="shared" si="5"/>
        <v>4</v>
      </c>
      <c r="D52" s="51">
        <v>2</v>
      </c>
      <c r="E52" s="51">
        <v>2</v>
      </c>
      <c r="F52" s="51"/>
      <c r="G52" s="48">
        <v>15000</v>
      </c>
      <c r="H52" s="77">
        <f t="shared" si="6"/>
        <v>175000</v>
      </c>
      <c r="I52" s="49"/>
    </row>
    <row r="53" spans="1:9" ht="16.5">
      <c r="A53" s="50">
        <v>44</v>
      </c>
      <c r="B53" s="45" t="s">
        <v>156</v>
      </c>
      <c r="C53" s="46">
        <f t="shared" si="5"/>
        <v>4</v>
      </c>
      <c r="D53" s="51">
        <v>2</v>
      </c>
      <c r="E53" s="51">
        <v>2</v>
      </c>
      <c r="F53" s="51"/>
      <c r="G53" s="48">
        <v>15000</v>
      </c>
      <c r="H53" s="77">
        <f t="shared" si="6"/>
        <v>175000</v>
      </c>
      <c r="I53" s="49"/>
    </row>
    <row r="54" spans="1:9" ht="16.5">
      <c r="A54" s="44">
        <v>45</v>
      </c>
      <c r="B54" s="52" t="s">
        <v>157</v>
      </c>
      <c r="C54" s="46">
        <f t="shared" si="5"/>
        <v>6</v>
      </c>
      <c r="D54" s="54">
        <v>5</v>
      </c>
      <c r="E54" s="54">
        <v>1</v>
      </c>
      <c r="F54" s="54"/>
      <c r="G54" s="48">
        <v>15000</v>
      </c>
      <c r="H54" s="77">
        <f t="shared" si="6"/>
        <v>247500</v>
      </c>
      <c r="I54" s="49"/>
    </row>
    <row r="55" spans="1:9" ht="16.5">
      <c r="A55" s="50">
        <v>46</v>
      </c>
      <c r="B55" s="55" t="s">
        <v>158</v>
      </c>
      <c r="C55" s="56">
        <f t="shared" si="5"/>
        <v>4</v>
      </c>
      <c r="D55" s="51">
        <v>3</v>
      </c>
      <c r="E55" s="51">
        <v>1</v>
      </c>
      <c r="F55" s="51"/>
      <c r="G55" s="48">
        <v>15000</v>
      </c>
      <c r="H55" s="77">
        <f t="shared" si="6"/>
        <v>167500</v>
      </c>
      <c r="I55" s="49"/>
    </row>
    <row r="56" spans="1:9" ht="16.5">
      <c r="A56" s="44">
        <v>47</v>
      </c>
      <c r="B56" s="45" t="s">
        <v>159</v>
      </c>
      <c r="C56" s="46">
        <f aca="true" t="shared" si="7" ref="C56:C77">D56+E56+F56</f>
        <v>8</v>
      </c>
      <c r="D56" s="47">
        <v>5</v>
      </c>
      <c r="E56" s="47">
        <v>3</v>
      </c>
      <c r="F56" s="47"/>
      <c r="G56" s="48">
        <v>15000</v>
      </c>
      <c r="H56" s="77">
        <f aca="true" t="shared" si="8" ref="H56:H77">ROUND(D56*25000+E56*25000*1.3+F56*25000*1.8+G56*C56,-2)</f>
        <v>342500</v>
      </c>
      <c r="I56" s="49"/>
    </row>
    <row r="57" spans="1:9" ht="16.5">
      <c r="A57" s="50">
        <v>48</v>
      </c>
      <c r="B57" s="45" t="s">
        <v>160</v>
      </c>
      <c r="C57" s="46">
        <f t="shared" si="7"/>
        <v>8</v>
      </c>
      <c r="D57" s="51">
        <v>6</v>
      </c>
      <c r="E57" s="51">
        <v>2</v>
      </c>
      <c r="F57" s="51"/>
      <c r="G57" s="48">
        <v>15000</v>
      </c>
      <c r="H57" s="77">
        <f t="shared" si="8"/>
        <v>335000</v>
      </c>
      <c r="I57" s="49"/>
    </row>
    <row r="58" spans="1:9" ht="16.5">
      <c r="A58" s="44">
        <v>49</v>
      </c>
      <c r="B58" s="45" t="s">
        <v>161</v>
      </c>
      <c r="C58" s="46">
        <f t="shared" si="7"/>
        <v>8</v>
      </c>
      <c r="D58" s="51">
        <v>6</v>
      </c>
      <c r="E58" s="51">
        <v>2</v>
      </c>
      <c r="F58" s="51"/>
      <c r="G58" s="48">
        <v>15000</v>
      </c>
      <c r="H58" s="77">
        <f t="shared" si="8"/>
        <v>335000</v>
      </c>
      <c r="I58" s="49"/>
    </row>
    <row r="59" spans="1:9" ht="16.5">
      <c r="A59" s="50">
        <v>50</v>
      </c>
      <c r="B59" s="45" t="s">
        <v>162</v>
      </c>
      <c r="C59" s="46">
        <f t="shared" si="7"/>
        <v>7</v>
      </c>
      <c r="D59" s="51">
        <v>5</v>
      </c>
      <c r="E59" s="51">
        <v>2</v>
      </c>
      <c r="F59" s="51"/>
      <c r="G59" s="48">
        <v>15000</v>
      </c>
      <c r="H59" s="77">
        <f t="shared" si="8"/>
        <v>295000</v>
      </c>
      <c r="I59" s="49"/>
    </row>
    <row r="60" spans="1:9" ht="16.5">
      <c r="A60" s="44">
        <v>51</v>
      </c>
      <c r="B60" s="45" t="s">
        <v>163</v>
      </c>
      <c r="C60" s="46">
        <f t="shared" si="7"/>
        <v>8</v>
      </c>
      <c r="D60" s="47">
        <v>6</v>
      </c>
      <c r="E60" s="47">
        <v>2</v>
      </c>
      <c r="F60" s="47"/>
      <c r="G60" s="48">
        <v>15000</v>
      </c>
      <c r="H60" s="77">
        <f t="shared" si="8"/>
        <v>335000</v>
      </c>
      <c r="I60" s="49"/>
    </row>
    <row r="61" spans="1:9" ht="16.5">
      <c r="A61" s="50">
        <v>52</v>
      </c>
      <c r="B61" s="45" t="s">
        <v>164</v>
      </c>
      <c r="C61" s="46">
        <f t="shared" si="7"/>
        <v>7</v>
      </c>
      <c r="D61" s="51">
        <v>5</v>
      </c>
      <c r="E61" s="51">
        <v>2</v>
      </c>
      <c r="F61" s="51"/>
      <c r="G61" s="48">
        <v>15000</v>
      </c>
      <c r="H61" s="77">
        <f t="shared" si="8"/>
        <v>295000</v>
      </c>
      <c r="I61" s="49"/>
    </row>
    <row r="62" spans="1:9" ht="16.5">
      <c r="A62" s="44">
        <v>53</v>
      </c>
      <c r="B62" s="45" t="s">
        <v>49</v>
      </c>
      <c r="C62" s="46">
        <f t="shared" si="7"/>
        <v>8</v>
      </c>
      <c r="D62" s="51">
        <v>5</v>
      </c>
      <c r="E62" s="51">
        <v>3</v>
      </c>
      <c r="F62" s="51"/>
      <c r="G62" s="48">
        <v>15000</v>
      </c>
      <c r="H62" s="77">
        <f t="shared" si="8"/>
        <v>342500</v>
      </c>
      <c r="I62" s="49"/>
    </row>
    <row r="63" spans="1:9" ht="16.5">
      <c r="A63" s="50">
        <v>54</v>
      </c>
      <c r="B63" s="45" t="s">
        <v>165</v>
      </c>
      <c r="C63" s="46">
        <f t="shared" si="7"/>
        <v>8</v>
      </c>
      <c r="D63" s="51">
        <v>6</v>
      </c>
      <c r="E63" s="51">
        <v>2</v>
      </c>
      <c r="F63" s="51"/>
      <c r="G63" s="48">
        <v>15000</v>
      </c>
      <c r="H63" s="77">
        <f t="shared" si="8"/>
        <v>335000</v>
      </c>
      <c r="I63" s="49"/>
    </row>
    <row r="64" spans="1:9" ht="16.5">
      <c r="A64" s="44">
        <v>55</v>
      </c>
      <c r="B64" s="45" t="s">
        <v>166</v>
      </c>
      <c r="C64" s="46">
        <f t="shared" si="7"/>
        <v>6</v>
      </c>
      <c r="D64" s="47">
        <v>4</v>
      </c>
      <c r="E64" s="47">
        <v>2</v>
      </c>
      <c r="F64" s="47"/>
      <c r="G64" s="48">
        <v>15000</v>
      </c>
      <c r="H64" s="77">
        <f t="shared" si="8"/>
        <v>255000</v>
      </c>
      <c r="I64" s="49"/>
    </row>
    <row r="65" spans="1:9" ht="16.5">
      <c r="A65" s="50">
        <v>56</v>
      </c>
      <c r="B65" s="45" t="s">
        <v>167</v>
      </c>
      <c r="C65" s="46">
        <f t="shared" si="7"/>
        <v>9</v>
      </c>
      <c r="D65" s="51">
        <v>6</v>
      </c>
      <c r="E65" s="51">
        <v>3</v>
      </c>
      <c r="F65" s="51"/>
      <c r="G65" s="48">
        <v>15000</v>
      </c>
      <c r="H65" s="77">
        <f t="shared" si="8"/>
        <v>382500</v>
      </c>
      <c r="I65" s="49"/>
    </row>
    <row r="66" spans="1:9" ht="16.5">
      <c r="A66" s="44">
        <v>57</v>
      </c>
      <c r="B66" s="45" t="s">
        <v>168</v>
      </c>
      <c r="C66" s="46">
        <f t="shared" si="7"/>
        <v>8</v>
      </c>
      <c r="D66" s="51">
        <v>5</v>
      </c>
      <c r="E66" s="51">
        <v>3</v>
      </c>
      <c r="F66" s="51"/>
      <c r="G66" s="48">
        <v>15000</v>
      </c>
      <c r="H66" s="77">
        <f t="shared" si="8"/>
        <v>342500</v>
      </c>
      <c r="I66" s="49"/>
    </row>
    <row r="67" spans="1:9" ht="16.5">
      <c r="A67" s="50">
        <v>58</v>
      </c>
      <c r="B67" s="45" t="s">
        <v>169</v>
      </c>
      <c r="C67" s="46">
        <f t="shared" si="7"/>
        <v>8</v>
      </c>
      <c r="D67" s="51">
        <v>7</v>
      </c>
      <c r="E67" s="51">
        <v>1</v>
      </c>
      <c r="F67" s="51"/>
      <c r="G67" s="48">
        <v>15000</v>
      </c>
      <c r="H67" s="77">
        <f t="shared" si="8"/>
        <v>327500</v>
      </c>
      <c r="I67" s="49"/>
    </row>
    <row r="68" spans="1:9" ht="16.5">
      <c r="A68" s="44">
        <v>59</v>
      </c>
      <c r="B68" s="45" t="s">
        <v>170</v>
      </c>
      <c r="C68" s="46">
        <f t="shared" si="7"/>
        <v>6</v>
      </c>
      <c r="D68" s="47">
        <v>5</v>
      </c>
      <c r="E68" s="47">
        <v>1</v>
      </c>
      <c r="F68" s="47"/>
      <c r="G68" s="48">
        <v>15000</v>
      </c>
      <c r="H68" s="77">
        <f t="shared" si="8"/>
        <v>247500</v>
      </c>
      <c r="I68" s="49"/>
    </row>
    <row r="69" spans="1:9" ht="16.5">
      <c r="A69" s="50">
        <v>60</v>
      </c>
      <c r="B69" s="45" t="s">
        <v>171</v>
      </c>
      <c r="C69" s="46">
        <f t="shared" si="7"/>
        <v>6</v>
      </c>
      <c r="D69" s="51">
        <v>4</v>
      </c>
      <c r="E69" s="51">
        <v>2</v>
      </c>
      <c r="F69" s="51"/>
      <c r="G69" s="48">
        <v>15000</v>
      </c>
      <c r="H69" s="77">
        <f t="shared" si="8"/>
        <v>255000</v>
      </c>
      <c r="I69" s="49"/>
    </row>
    <row r="70" spans="1:9" ht="16.5">
      <c r="A70" s="44">
        <v>61</v>
      </c>
      <c r="B70" s="45" t="s">
        <v>172</v>
      </c>
      <c r="C70" s="46">
        <f t="shared" si="7"/>
        <v>7</v>
      </c>
      <c r="D70" s="51">
        <v>5</v>
      </c>
      <c r="E70" s="51">
        <v>2</v>
      </c>
      <c r="F70" s="51"/>
      <c r="G70" s="48">
        <v>15000</v>
      </c>
      <c r="H70" s="77">
        <f t="shared" si="8"/>
        <v>295000</v>
      </c>
      <c r="I70" s="49"/>
    </row>
    <row r="71" spans="1:9" ht="16.5">
      <c r="A71" s="50">
        <v>62</v>
      </c>
      <c r="B71" s="45" t="s">
        <v>173</v>
      </c>
      <c r="C71" s="46">
        <f t="shared" si="7"/>
        <v>6</v>
      </c>
      <c r="D71" s="51">
        <v>4</v>
      </c>
      <c r="E71" s="51">
        <v>2</v>
      </c>
      <c r="F71" s="51"/>
      <c r="G71" s="48">
        <v>15000</v>
      </c>
      <c r="H71" s="77">
        <f t="shared" si="8"/>
        <v>255000</v>
      </c>
      <c r="I71" s="49"/>
    </row>
    <row r="72" spans="1:9" ht="16.5">
      <c r="A72" s="44">
        <v>63</v>
      </c>
      <c r="B72" s="45" t="s">
        <v>174</v>
      </c>
      <c r="C72" s="46">
        <f t="shared" si="7"/>
        <v>6</v>
      </c>
      <c r="D72" s="51">
        <v>4</v>
      </c>
      <c r="E72" s="51">
        <v>2</v>
      </c>
      <c r="F72" s="51"/>
      <c r="G72" s="48">
        <v>15000</v>
      </c>
      <c r="H72" s="77">
        <f t="shared" si="8"/>
        <v>255000</v>
      </c>
      <c r="I72" s="49"/>
    </row>
    <row r="73" spans="1:9" ht="16.5">
      <c r="A73" s="50">
        <v>64</v>
      </c>
      <c r="B73" s="45" t="s">
        <v>175</v>
      </c>
      <c r="C73" s="46">
        <f t="shared" si="7"/>
        <v>2</v>
      </c>
      <c r="D73" s="47">
        <v>2</v>
      </c>
      <c r="E73" s="47"/>
      <c r="F73" s="47"/>
      <c r="G73" s="48">
        <v>15000</v>
      </c>
      <c r="H73" s="77">
        <f t="shared" si="8"/>
        <v>80000</v>
      </c>
      <c r="I73" s="49"/>
    </row>
    <row r="74" spans="1:9" ht="16.5">
      <c r="A74" s="44">
        <v>65</v>
      </c>
      <c r="B74" s="45" t="s">
        <v>176</v>
      </c>
      <c r="C74" s="46">
        <f t="shared" si="7"/>
        <v>7</v>
      </c>
      <c r="D74" s="51">
        <v>5</v>
      </c>
      <c r="E74" s="51">
        <v>2</v>
      </c>
      <c r="F74" s="51"/>
      <c r="G74" s="48">
        <v>15000</v>
      </c>
      <c r="H74" s="77">
        <f t="shared" si="8"/>
        <v>295000</v>
      </c>
      <c r="I74" s="49"/>
    </row>
    <row r="75" spans="1:9" ht="16.5">
      <c r="A75" s="50">
        <v>66</v>
      </c>
      <c r="B75" s="45" t="s">
        <v>177</v>
      </c>
      <c r="C75" s="46">
        <f t="shared" si="7"/>
        <v>8</v>
      </c>
      <c r="D75" s="51">
        <v>5</v>
      </c>
      <c r="E75" s="51">
        <v>3</v>
      </c>
      <c r="F75" s="51"/>
      <c r="G75" s="48">
        <v>15000</v>
      </c>
      <c r="H75" s="77">
        <f t="shared" si="8"/>
        <v>342500</v>
      </c>
      <c r="I75" s="49"/>
    </row>
    <row r="76" spans="1:9" ht="16.5">
      <c r="A76" s="44">
        <v>67</v>
      </c>
      <c r="B76" s="45" t="s">
        <v>178</v>
      </c>
      <c r="C76" s="46">
        <f t="shared" si="7"/>
        <v>7</v>
      </c>
      <c r="D76" s="51">
        <v>5</v>
      </c>
      <c r="E76" s="51">
        <v>2</v>
      </c>
      <c r="F76" s="51"/>
      <c r="G76" s="48">
        <v>15000</v>
      </c>
      <c r="H76" s="77">
        <f t="shared" si="8"/>
        <v>295000</v>
      </c>
      <c r="I76" s="49"/>
    </row>
    <row r="77" spans="1:9" ht="16.5">
      <c r="A77" s="50">
        <v>68</v>
      </c>
      <c r="B77" s="45" t="s">
        <v>179</v>
      </c>
      <c r="C77" s="46">
        <f t="shared" si="7"/>
        <v>7</v>
      </c>
      <c r="D77" s="51">
        <v>5</v>
      </c>
      <c r="E77" s="51">
        <v>2</v>
      </c>
      <c r="F77" s="51"/>
      <c r="G77" s="48">
        <v>15000</v>
      </c>
      <c r="H77" s="77">
        <f t="shared" si="8"/>
        <v>295000</v>
      </c>
      <c r="I77" s="49"/>
    </row>
    <row r="78" spans="1:9" ht="16.5">
      <c r="A78" s="44">
        <v>69</v>
      </c>
      <c r="B78" s="45" t="s">
        <v>180</v>
      </c>
      <c r="C78" s="46">
        <f aca="true" t="shared" si="9" ref="C78:C83">D78+E78+F78</f>
        <v>5</v>
      </c>
      <c r="D78" s="47">
        <v>2</v>
      </c>
      <c r="E78" s="47">
        <v>3</v>
      </c>
      <c r="F78" s="47"/>
      <c r="G78" s="48">
        <v>15000</v>
      </c>
      <c r="H78" s="77">
        <f aca="true" t="shared" si="10" ref="H78:H83">ROUND(D78*25000+E78*25000*1.3+F78*25000*1.8+G78*C78,-2)</f>
        <v>222500</v>
      </c>
      <c r="I78" s="49"/>
    </row>
    <row r="79" spans="1:9" ht="16.5">
      <c r="A79" s="50">
        <v>70</v>
      </c>
      <c r="B79" s="45" t="s">
        <v>181</v>
      </c>
      <c r="C79" s="46">
        <f t="shared" si="9"/>
        <v>3</v>
      </c>
      <c r="D79" s="51">
        <v>2</v>
      </c>
      <c r="E79" s="51">
        <v>1</v>
      </c>
      <c r="F79" s="51"/>
      <c r="G79" s="48">
        <v>15000</v>
      </c>
      <c r="H79" s="77">
        <f t="shared" si="10"/>
        <v>127500</v>
      </c>
      <c r="I79" s="49"/>
    </row>
    <row r="80" spans="1:9" ht="16.5">
      <c r="A80" s="44">
        <v>71</v>
      </c>
      <c r="B80" s="45" t="s">
        <v>182</v>
      </c>
      <c r="C80" s="46">
        <f t="shared" si="9"/>
        <v>3</v>
      </c>
      <c r="D80" s="51">
        <v>3</v>
      </c>
      <c r="E80" s="51">
        <v>0</v>
      </c>
      <c r="F80" s="51"/>
      <c r="G80" s="48">
        <v>15000</v>
      </c>
      <c r="H80" s="77">
        <f t="shared" si="10"/>
        <v>120000</v>
      </c>
      <c r="I80" s="49"/>
    </row>
    <row r="81" spans="1:9" ht="16.5">
      <c r="A81" s="50">
        <v>72</v>
      </c>
      <c r="B81" s="45" t="s">
        <v>183</v>
      </c>
      <c r="C81" s="46">
        <f t="shared" si="9"/>
        <v>13</v>
      </c>
      <c r="D81" s="51">
        <v>10</v>
      </c>
      <c r="E81" s="51">
        <v>3</v>
      </c>
      <c r="F81" s="51"/>
      <c r="G81" s="48">
        <v>15000</v>
      </c>
      <c r="H81" s="77">
        <f t="shared" si="10"/>
        <v>542500</v>
      </c>
      <c r="I81" s="49"/>
    </row>
    <row r="82" spans="1:9" ht="16.5">
      <c r="A82" s="44">
        <v>73</v>
      </c>
      <c r="B82" s="45" t="s">
        <v>184</v>
      </c>
      <c r="C82" s="46">
        <f t="shared" si="9"/>
        <v>3</v>
      </c>
      <c r="D82" s="51">
        <v>2</v>
      </c>
      <c r="E82" s="51">
        <v>1</v>
      </c>
      <c r="F82" s="51"/>
      <c r="G82" s="48">
        <v>15000</v>
      </c>
      <c r="H82" s="77">
        <f t="shared" si="10"/>
        <v>127500</v>
      </c>
      <c r="I82" s="49"/>
    </row>
    <row r="83" spans="1:9" ht="16.5">
      <c r="A83" s="50">
        <v>74</v>
      </c>
      <c r="B83" s="52" t="s">
        <v>185</v>
      </c>
      <c r="C83" s="46">
        <f t="shared" si="9"/>
        <v>4</v>
      </c>
      <c r="D83" s="54">
        <v>3</v>
      </c>
      <c r="E83" s="54">
        <v>1</v>
      </c>
      <c r="F83" s="54"/>
      <c r="G83" s="48">
        <v>15000</v>
      </c>
      <c r="H83" s="77">
        <f t="shared" si="10"/>
        <v>167500</v>
      </c>
      <c r="I83" s="49"/>
    </row>
    <row r="84" spans="1:9" ht="16.5">
      <c r="A84" s="44">
        <v>75</v>
      </c>
      <c r="B84" s="45" t="s">
        <v>186</v>
      </c>
      <c r="C84" s="46">
        <f aca="true" t="shared" si="11" ref="C84:C90">D84+E84+F84</f>
        <v>6</v>
      </c>
      <c r="D84" s="47">
        <v>5</v>
      </c>
      <c r="E84" s="47">
        <v>1</v>
      </c>
      <c r="F84" s="47"/>
      <c r="G84" s="48">
        <v>15000</v>
      </c>
      <c r="H84" s="77">
        <f>ROUND(D84*25000+E84*25000*1.3+F84*25000*1.8+G84*C84,-2)</f>
        <v>247500</v>
      </c>
      <c r="I84" s="49"/>
    </row>
    <row r="85" spans="1:9" ht="16.5">
      <c r="A85" s="50">
        <v>76</v>
      </c>
      <c r="B85" s="45" t="s">
        <v>187</v>
      </c>
      <c r="C85" s="46">
        <f t="shared" si="11"/>
        <v>2</v>
      </c>
      <c r="D85" s="51"/>
      <c r="E85" s="51">
        <v>2</v>
      </c>
      <c r="F85" s="51"/>
      <c r="G85" s="48">
        <v>15000</v>
      </c>
      <c r="H85" s="77">
        <f aca="true" t="shared" si="12" ref="H85:H90">ROUND(D85*25000+E85*25000*1.3+F85*25000*1.8+G85*C85,-2)</f>
        <v>95000</v>
      </c>
      <c r="I85" s="49"/>
    </row>
    <row r="86" spans="1:9" ht="16.5">
      <c r="A86" s="44">
        <v>77</v>
      </c>
      <c r="B86" s="45" t="s">
        <v>188</v>
      </c>
      <c r="C86" s="46">
        <f t="shared" si="11"/>
        <v>4</v>
      </c>
      <c r="D86" s="51">
        <v>4</v>
      </c>
      <c r="E86" s="51"/>
      <c r="F86" s="51"/>
      <c r="G86" s="48">
        <v>15000</v>
      </c>
      <c r="H86" s="77">
        <f t="shared" si="12"/>
        <v>160000</v>
      </c>
      <c r="I86" s="49"/>
    </row>
    <row r="87" spans="1:9" ht="16.5">
      <c r="A87" s="50">
        <v>78</v>
      </c>
      <c r="B87" s="45" t="s">
        <v>189</v>
      </c>
      <c r="C87" s="46">
        <f t="shared" si="11"/>
        <v>4</v>
      </c>
      <c r="D87" s="51">
        <v>2</v>
      </c>
      <c r="E87" s="51">
        <v>2</v>
      </c>
      <c r="F87" s="51"/>
      <c r="G87" s="48">
        <v>15000</v>
      </c>
      <c r="H87" s="77">
        <f t="shared" si="12"/>
        <v>175000</v>
      </c>
      <c r="I87" s="49"/>
    </row>
    <row r="88" spans="1:9" ht="16.5">
      <c r="A88" s="44">
        <v>79</v>
      </c>
      <c r="B88" s="45" t="s">
        <v>190</v>
      </c>
      <c r="C88" s="46">
        <f t="shared" si="11"/>
        <v>4</v>
      </c>
      <c r="D88" s="51">
        <v>3</v>
      </c>
      <c r="E88" s="51">
        <v>1</v>
      </c>
      <c r="F88" s="51"/>
      <c r="G88" s="48">
        <v>15000</v>
      </c>
      <c r="H88" s="77">
        <f t="shared" si="12"/>
        <v>167500</v>
      </c>
      <c r="I88" s="49"/>
    </row>
    <row r="89" spans="1:9" ht="16.5">
      <c r="A89" s="50">
        <v>80</v>
      </c>
      <c r="B89" s="52" t="s">
        <v>191</v>
      </c>
      <c r="C89" s="46">
        <f t="shared" si="11"/>
        <v>5</v>
      </c>
      <c r="D89" s="54">
        <v>4</v>
      </c>
      <c r="E89" s="54">
        <v>1</v>
      </c>
      <c r="F89" s="54"/>
      <c r="G89" s="48">
        <v>15000</v>
      </c>
      <c r="H89" s="77">
        <f t="shared" si="12"/>
        <v>207500</v>
      </c>
      <c r="I89" s="49"/>
    </row>
    <row r="90" spans="1:9" ht="17.25" thickBot="1">
      <c r="A90" s="44">
        <v>81</v>
      </c>
      <c r="B90" s="55" t="s">
        <v>192</v>
      </c>
      <c r="C90" s="56">
        <f t="shared" si="11"/>
        <v>6</v>
      </c>
      <c r="D90" s="51">
        <v>4</v>
      </c>
      <c r="E90" s="51">
        <v>2</v>
      </c>
      <c r="F90" s="51"/>
      <c r="G90" s="48">
        <v>15000</v>
      </c>
      <c r="H90" s="77">
        <f t="shared" si="12"/>
        <v>255000</v>
      </c>
      <c r="I90" s="49"/>
    </row>
    <row r="91" spans="1:9" ht="17.25" thickBot="1">
      <c r="A91" s="57">
        <f>A90</f>
        <v>81</v>
      </c>
      <c r="B91" s="58" t="s">
        <v>117</v>
      </c>
      <c r="C91" s="58">
        <f>SUM(C10:C90)</f>
        <v>496</v>
      </c>
      <c r="D91" s="58">
        <f>SUM(D10:D90)</f>
        <v>352</v>
      </c>
      <c r="E91" s="58">
        <f>SUM(E10:E90)</f>
        <v>144</v>
      </c>
      <c r="F91" s="58">
        <f>SUM(F10:F90)</f>
        <v>0</v>
      </c>
      <c r="G91" s="60"/>
      <c r="H91" s="79">
        <f>SUM(H10:H90)</f>
        <v>20920000</v>
      </c>
      <c r="I91" s="61"/>
    </row>
    <row r="92" ht="15.75" thickTop="1"/>
    <row r="94" spans="1:9" ht="19.5">
      <c r="A94" s="9"/>
      <c r="B94" s="9"/>
      <c r="C94" s="9"/>
      <c r="D94" s="9"/>
      <c r="E94" s="9"/>
      <c r="F94" s="344" t="s">
        <v>33</v>
      </c>
      <c r="G94" s="344"/>
      <c r="H94" s="344"/>
      <c r="I94" s="344"/>
    </row>
    <row r="95" spans="1:9" ht="19.5">
      <c r="A95" s="24"/>
      <c r="B95" s="25" t="s">
        <v>31</v>
      </c>
      <c r="C95" s="24"/>
      <c r="D95" s="24"/>
      <c r="E95" s="24"/>
      <c r="F95" s="345" t="s">
        <v>32</v>
      </c>
      <c r="G95" s="345"/>
      <c r="H95" s="345"/>
      <c r="I95" s="345"/>
    </row>
  </sheetData>
  <sheetProtection/>
  <mergeCells count="10">
    <mergeCell ref="F94:I94"/>
    <mergeCell ref="F95:I95"/>
    <mergeCell ref="A4:I4"/>
    <mergeCell ref="A5:I5"/>
    <mergeCell ref="A8:A9"/>
    <mergeCell ref="B8:B9"/>
    <mergeCell ref="C8:C9"/>
    <mergeCell ref="G8:G9"/>
    <mergeCell ref="H8:H9"/>
    <mergeCell ref="I8:I9"/>
  </mergeCells>
  <printOptions/>
  <pageMargins left="0.7" right="0.7" top="0.34" bottom="0.32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1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2.421875" style="0" customWidth="1"/>
    <col min="4" max="5" width="14.140625" style="0" customWidth="1"/>
    <col min="6" max="6" width="11.57421875" style="0" customWidth="1"/>
    <col min="7" max="7" width="12.57421875" style="0" customWidth="1"/>
    <col min="8" max="8" width="13.140625" style="0" customWidth="1"/>
    <col min="9" max="9" width="10.421875" style="0" customWidth="1"/>
    <col min="10" max="12" width="17.140625" style="0" customWidth="1"/>
  </cols>
  <sheetData>
    <row r="1" spans="1:20" ht="16.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16.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0"/>
      <c r="O2" s="10"/>
      <c r="P2" s="10"/>
      <c r="Q2" s="10"/>
      <c r="R2" s="10"/>
      <c r="S2" s="10"/>
      <c r="T2" s="10"/>
    </row>
    <row r="3" spans="1:20" ht="16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0"/>
      <c r="O3" s="10"/>
      <c r="P3" s="10"/>
      <c r="Q3" s="10"/>
      <c r="R3" s="10"/>
      <c r="S3" s="10"/>
      <c r="T3" s="10"/>
    </row>
    <row r="4" spans="1:20" ht="19.5">
      <c r="A4" s="345" t="s">
        <v>194</v>
      </c>
      <c r="B4" s="345"/>
      <c r="C4" s="345"/>
      <c r="D4" s="345"/>
      <c r="E4" s="345"/>
      <c r="F4" s="345"/>
      <c r="G4" s="345"/>
      <c r="H4" s="345"/>
      <c r="I4" s="34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9.5">
      <c r="A5" s="345" t="s">
        <v>210</v>
      </c>
      <c r="B5" s="345"/>
      <c r="C5" s="345"/>
      <c r="D5" s="345"/>
      <c r="E5" s="345"/>
      <c r="F5" s="345"/>
      <c r="G5" s="345"/>
      <c r="H5" s="345"/>
      <c r="I5" s="34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2"/>
      <c r="O6" s="12"/>
      <c r="P6" s="12"/>
      <c r="Q6" s="12"/>
      <c r="R6" s="12"/>
      <c r="S6" s="12"/>
      <c r="T6" s="12"/>
    </row>
    <row r="7" spans="1:13" ht="16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6"/>
    </row>
    <row r="8" spans="1:20" s="83" customFormat="1" ht="16.5" thickTop="1">
      <c r="A8" s="346" t="s">
        <v>0</v>
      </c>
      <c r="B8" s="348" t="s">
        <v>10</v>
      </c>
      <c r="C8" s="348" t="s">
        <v>7</v>
      </c>
      <c r="D8" s="84" t="s">
        <v>1</v>
      </c>
      <c r="E8" s="84" t="s">
        <v>2</v>
      </c>
      <c r="F8" s="84" t="s">
        <v>3</v>
      </c>
      <c r="G8" s="350" t="s">
        <v>8</v>
      </c>
      <c r="H8" s="351" t="s">
        <v>4</v>
      </c>
      <c r="I8" s="370" t="s">
        <v>15</v>
      </c>
      <c r="J8" s="194"/>
      <c r="K8" s="194"/>
      <c r="L8" s="195"/>
      <c r="M8" s="196"/>
      <c r="N8" s="197"/>
      <c r="O8" s="197"/>
      <c r="P8" s="197"/>
      <c r="Q8" s="197"/>
      <c r="R8" s="197"/>
      <c r="S8" s="197"/>
      <c r="T8" s="353" t="s">
        <v>15</v>
      </c>
    </row>
    <row r="9" spans="1:20" s="83" customFormat="1" ht="15.75">
      <c r="A9" s="347"/>
      <c r="B9" s="349"/>
      <c r="C9" s="349"/>
      <c r="D9" s="89">
        <v>65000</v>
      </c>
      <c r="E9" s="90" t="s">
        <v>5</v>
      </c>
      <c r="F9" s="90" t="s">
        <v>6</v>
      </c>
      <c r="G9" s="349"/>
      <c r="H9" s="352"/>
      <c r="I9" s="371"/>
      <c r="J9" s="198"/>
      <c r="K9" s="198"/>
      <c r="L9" s="199"/>
      <c r="M9" s="200"/>
      <c r="T9" s="354"/>
    </row>
    <row r="10" spans="1:20" ht="15.75">
      <c r="A10" s="188">
        <v>1</v>
      </c>
      <c r="B10" s="16" t="s">
        <v>195</v>
      </c>
      <c r="C10" s="4">
        <f>D10+E10+F10</f>
        <v>4</v>
      </c>
      <c r="D10" s="16">
        <v>0</v>
      </c>
      <c r="E10" s="16">
        <v>3</v>
      </c>
      <c r="F10" s="16">
        <v>1</v>
      </c>
      <c r="G10" s="4">
        <v>15000</v>
      </c>
      <c r="H10" s="4">
        <f>ROUND((D10+E10*1.3+F10*1.8)*65000+G10*C10,-2)</f>
        <v>430500</v>
      </c>
      <c r="I10" s="192"/>
      <c r="J10" s="3"/>
      <c r="K10" s="3"/>
      <c r="L10" s="8"/>
      <c r="M10" s="6"/>
      <c r="T10" s="1"/>
    </row>
    <row r="11" spans="1:20" ht="15.75">
      <c r="A11" s="188">
        <v>2</v>
      </c>
      <c r="B11" s="4" t="s">
        <v>196</v>
      </c>
      <c r="C11" s="4">
        <f>D11+E11+F11</f>
        <v>4</v>
      </c>
      <c r="D11" s="16">
        <v>2</v>
      </c>
      <c r="E11" s="16">
        <v>1</v>
      </c>
      <c r="F11" s="16">
        <v>1</v>
      </c>
      <c r="G11" s="4">
        <v>15000</v>
      </c>
      <c r="H11" s="4">
        <f>ROUND((D11+E11*1.3+F11*1.8)*65000+G11*C11,-2)</f>
        <v>391500</v>
      </c>
      <c r="I11" s="192"/>
      <c r="J11" s="3" t="s">
        <v>12</v>
      </c>
      <c r="K11" s="3" t="s">
        <v>13</v>
      </c>
      <c r="L11" s="8" t="s">
        <v>14</v>
      </c>
      <c r="M11" s="6"/>
      <c r="T11" s="1"/>
    </row>
    <row r="12" spans="1:20" ht="15.75">
      <c r="A12" s="188">
        <v>3</v>
      </c>
      <c r="B12" s="4" t="s">
        <v>197</v>
      </c>
      <c r="C12" s="4">
        <f>D12+E12+F12</f>
        <v>4</v>
      </c>
      <c r="D12" s="16">
        <v>1</v>
      </c>
      <c r="E12" s="16">
        <v>2</v>
      </c>
      <c r="F12" s="16">
        <v>1</v>
      </c>
      <c r="G12" s="4">
        <v>15000</v>
      </c>
      <c r="H12" s="4">
        <f>ROUND((D12+E12*1.3+F12*1.8)*65000+G12*C12,-2)</f>
        <v>411000</v>
      </c>
      <c r="I12" s="192"/>
      <c r="J12" s="3"/>
      <c r="K12" s="3"/>
      <c r="L12" s="8"/>
      <c r="M12" s="6"/>
      <c r="T12" s="1"/>
    </row>
    <row r="13" spans="1:20" ht="15.75">
      <c r="A13" s="188">
        <v>4</v>
      </c>
      <c r="B13" s="4" t="s">
        <v>198</v>
      </c>
      <c r="C13" s="4">
        <f>D13+E13+F13</f>
        <v>4</v>
      </c>
      <c r="D13" s="16">
        <v>0</v>
      </c>
      <c r="E13" s="16">
        <v>3</v>
      </c>
      <c r="F13" s="16">
        <v>1</v>
      </c>
      <c r="G13" s="4">
        <v>15000</v>
      </c>
      <c r="H13" s="4">
        <f>ROUND((D13+E13*1.3+F13*1.8)*65000+G13*C13,-2)</f>
        <v>430500</v>
      </c>
      <c r="I13" s="192"/>
      <c r="J13" s="3"/>
      <c r="K13" s="3"/>
      <c r="L13" s="8"/>
      <c r="M13" s="6"/>
      <c r="T13" s="1"/>
    </row>
    <row r="14" spans="1:20" ht="16.5" thickBot="1">
      <c r="A14" s="188">
        <v>5</v>
      </c>
      <c r="B14" s="4" t="s">
        <v>199</v>
      </c>
      <c r="C14" s="4">
        <f>D14+E14+F14</f>
        <v>5</v>
      </c>
      <c r="D14" s="16">
        <v>1</v>
      </c>
      <c r="E14" s="16">
        <v>3</v>
      </c>
      <c r="F14" s="16">
        <v>1</v>
      </c>
      <c r="G14" s="4">
        <v>15000</v>
      </c>
      <c r="H14" s="4">
        <f>ROUND((D14+E14*1.3+F14*1.8)*65000+G14*C14,-2)</f>
        <v>510500</v>
      </c>
      <c r="I14" s="192"/>
      <c r="J14" s="3"/>
      <c r="K14" s="3"/>
      <c r="L14" s="8"/>
      <c r="M14" s="6"/>
      <c r="T14" s="1"/>
    </row>
    <row r="15" spans="1:20" ht="16.5" thickBot="1">
      <c r="A15" s="19">
        <f>A14</f>
        <v>5</v>
      </c>
      <c r="B15" s="189" t="s">
        <v>9</v>
      </c>
      <c r="C15" s="189">
        <f>SUM(C10:C14)</f>
        <v>21</v>
      </c>
      <c r="D15" s="189">
        <f>SUM(D10:D14)</f>
        <v>4</v>
      </c>
      <c r="E15" s="189">
        <f>SUM(E10:E14)</f>
        <v>12</v>
      </c>
      <c r="F15" s="189">
        <f>SUM(F10:F14)</f>
        <v>5</v>
      </c>
      <c r="G15" s="189"/>
      <c r="H15" s="189">
        <f>SUM(H10:H14)</f>
        <v>2174000</v>
      </c>
      <c r="I15" s="193"/>
      <c r="J15" s="190"/>
      <c r="K15" s="3"/>
      <c r="L15" s="3"/>
      <c r="N15" s="191"/>
      <c r="O15" s="191"/>
      <c r="P15" s="191"/>
      <c r="Q15" s="191"/>
      <c r="R15" s="191"/>
      <c r="S15" s="191"/>
      <c r="T15" s="2">
        <f>SUM(T10:T14)</f>
        <v>0</v>
      </c>
    </row>
    <row r="16" spans="12:13" ht="15.75" thickTop="1">
      <c r="L16" s="6"/>
      <c r="M16" s="6"/>
    </row>
    <row r="17" spans="1:20" ht="19.5">
      <c r="A17" s="9"/>
      <c r="B17" s="9"/>
      <c r="C17" s="9"/>
      <c r="D17" s="9"/>
      <c r="E17" s="9"/>
      <c r="F17" s="344" t="s">
        <v>33</v>
      </c>
      <c r="G17" s="344"/>
      <c r="H17" s="344"/>
      <c r="I17" s="344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19.5">
      <c r="A18" s="24"/>
      <c r="B18" s="25" t="s">
        <v>31</v>
      </c>
      <c r="C18" s="24"/>
      <c r="D18" s="24"/>
      <c r="E18" s="24"/>
      <c r="F18" s="24"/>
      <c r="G18" s="24" t="s">
        <v>32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</sheetData>
  <sheetProtection/>
  <mergeCells count="10">
    <mergeCell ref="T8:T9"/>
    <mergeCell ref="I8:I9"/>
    <mergeCell ref="F17:I17"/>
    <mergeCell ref="A4:I4"/>
    <mergeCell ref="A5:I5"/>
    <mergeCell ref="A8:A9"/>
    <mergeCell ref="B8:B9"/>
    <mergeCell ref="C8:C9"/>
    <mergeCell ref="G8:G9"/>
    <mergeCell ref="H8:H9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140625" style="202" customWidth="1"/>
    <col min="2" max="2" width="19.7109375" style="0" customWidth="1"/>
    <col min="3" max="3" width="20.00390625" style="203" customWidth="1"/>
    <col min="4" max="4" width="20.8515625" style="0" customWidth="1"/>
    <col min="5" max="5" width="22.00390625" style="0" customWidth="1"/>
    <col min="6" max="6" width="21.57421875" style="0" customWidth="1"/>
    <col min="7" max="7" width="18.00390625" style="0" customWidth="1"/>
    <col min="8" max="8" width="12.00390625" style="0" customWidth="1"/>
  </cols>
  <sheetData>
    <row r="1" spans="1:4" ht="16.5">
      <c r="A1" s="201" t="s">
        <v>29</v>
      </c>
      <c r="B1" s="201"/>
      <c r="C1" s="201"/>
      <c r="D1" s="201"/>
    </row>
    <row r="2" spans="1:4" ht="16.5">
      <c r="A2" s="201" t="s">
        <v>30</v>
      </c>
      <c r="B2" s="201"/>
      <c r="C2" s="201"/>
      <c r="D2" s="201"/>
    </row>
    <row r="4" spans="1:8" ht="16.5">
      <c r="A4" s="372" t="s">
        <v>209</v>
      </c>
      <c r="B4" s="372"/>
      <c r="C4" s="372"/>
      <c r="D4" s="372"/>
      <c r="E4" s="372"/>
      <c r="F4" s="372"/>
      <c r="G4" s="372"/>
      <c r="H4" s="372"/>
    </row>
    <row r="5" spans="1:8" ht="19.5">
      <c r="A5" s="62"/>
      <c r="B5" s="62"/>
      <c r="C5" s="62"/>
      <c r="D5" s="62"/>
      <c r="E5" s="62"/>
      <c r="F5" s="62"/>
      <c r="G5" s="62"/>
      <c r="H5" s="62"/>
    </row>
    <row r="6" spans="1:8" ht="18.75" hidden="1">
      <c r="A6" s="373" t="s">
        <v>200</v>
      </c>
      <c r="B6" s="374"/>
      <c r="C6" s="374"/>
      <c r="D6" s="374"/>
      <c r="E6" s="374"/>
      <c r="F6" s="374"/>
      <c r="G6" s="374"/>
      <c r="H6" s="374"/>
    </row>
    <row r="8" ht="16.5" thickBot="1"/>
    <row r="9" spans="1:8" ht="17.25" thickBot="1" thickTop="1">
      <c r="A9" s="204" t="s">
        <v>0</v>
      </c>
      <c r="B9" s="205" t="s">
        <v>201</v>
      </c>
      <c r="C9" s="205" t="s">
        <v>202</v>
      </c>
      <c r="D9" s="205" t="s">
        <v>203</v>
      </c>
      <c r="E9" s="205" t="s">
        <v>204</v>
      </c>
      <c r="F9" s="205" t="s">
        <v>205</v>
      </c>
      <c r="G9" s="205" t="s">
        <v>206</v>
      </c>
      <c r="H9" s="206" t="s">
        <v>15</v>
      </c>
    </row>
    <row r="10" spans="1:8" ht="15.75">
      <c r="A10" s="207">
        <v>1</v>
      </c>
      <c r="B10" s="16" t="s">
        <v>195</v>
      </c>
      <c r="C10" s="218">
        <v>4002215001900</v>
      </c>
      <c r="D10" s="119">
        <v>99500</v>
      </c>
      <c r="E10" s="119">
        <v>231500</v>
      </c>
      <c r="F10" s="119">
        <v>99500</v>
      </c>
      <c r="G10" s="119">
        <f>D10+E10+F10</f>
        <v>430500</v>
      </c>
      <c r="H10" s="170"/>
    </row>
    <row r="11" spans="1:8" ht="15.75">
      <c r="A11" s="207">
        <v>2</v>
      </c>
      <c r="B11" s="4" t="s">
        <v>196</v>
      </c>
      <c r="C11" s="218">
        <v>4002215002302</v>
      </c>
      <c r="D11" s="119">
        <v>80000</v>
      </c>
      <c r="E11" s="119">
        <v>311500</v>
      </c>
      <c r="F11" s="119">
        <v>0</v>
      </c>
      <c r="G11" s="119">
        <f>D11+E11+F11</f>
        <v>391500</v>
      </c>
      <c r="H11" s="170"/>
    </row>
    <row r="12" spans="1:8" ht="15.75">
      <c r="A12" s="207">
        <v>3</v>
      </c>
      <c r="B12" s="4" t="s">
        <v>197</v>
      </c>
      <c r="C12" s="218" t="s">
        <v>208</v>
      </c>
      <c r="D12" s="119">
        <v>99500</v>
      </c>
      <c r="E12" s="119">
        <v>212000</v>
      </c>
      <c r="F12" s="119">
        <v>99500</v>
      </c>
      <c r="G12" s="119">
        <f>D12+E12+F12</f>
        <v>411000</v>
      </c>
      <c r="H12" s="170"/>
    </row>
    <row r="13" spans="1:8" ht="15.75">
      <c r="A13" s="207">
        <v>4</v>
      </c>
      <c r="B13" s="4" t="s">
        <v>198</v>
      </c>
      <c r="C13" s="218">
        <v>4002215002360</v>
      </c>
      <c r="D13" s="119">
        <v>99500</v>
      </c>
      <c r="E13" s="119">
        <v>132000</v>
      </c>
      <c r="F13" s="119">
        <v>199000</v>
      </c>
      <c r="G13" s="119">
        <f>D13+E13+F13</f>
        <v>430500</v>
      </c>
      <c r="H13" s="170"/>
    </row>
    <row r="14" spans="1:8" ht="16.5" thickBot="1">
      <c r="A14" s="207">
        <v>5</v>
      </c>
      <c r="B14" s="4" t="s">
        <v>199</v>
      </c>
      <c r="C14" s="218">
        <v>4002215003097</v>
      </c>
      <c r="D14" s="119">
        <v>99500</v>
      </c>
      <c r="E14" s="119">
        <v>311500</v>
      </c>
      <c r="F14" s="119">
        <v>99500</v>
      </c>
      <c r="G14" s="119">
        <f>D14+E14+F14</f>
        <v>510500</v>
      </c>
      <c r="H14" s="170"/>
    </row>
    <row r="15" spans="1:8" ht="16.5" thickBot="1">
      <c r="A15" s="208">
        <f>A14</f>
        <v>5</v>
      </c>
      <c r="B15" s="209" t="s">
        <v>9</v>
      </c>
      <c r="C15" s="210"/>
      <c r="D15" s="211">
        <f>SUM(D10:D14)</f>
        <v>478000</v>
      </c>
      <c r="E15" s="211">
        <f>SUM(E10:E14)</f>
        <v>1198500</v>
      </c>
      <c r="F15" s="211">
        <f>SUM(F10:F14)</f>
        <v>497500</v>
      </c>
      <c r="G15" s="211">
        <f>SUM(G10:G14)</f>
        <v>2174000</v>
      </c>
      <c r="H15" s="212"/>
    </row>
    <row r="16" ht="16.5" thickTop="1"/>
    <row r="17" spans="1:8" ht="19.5">
      <c r="A17" s="213"/>
      <c r="B17" s="9"/>
      <c r="C17" s="214"/>
      <c r="D17" s="9"/>
      <c r="E17" s="344" t="s">
        <v>207</v>
      </c>
      <c r="F17" s="344"/>
      <c r="G17" s="344"/>
      <c r="H17" s="344"/>
    </row>
    <row r="18" spans="1:8" ht="19.5">
      <c r="A18" s="213"/>
      <c r="B18" s="24" t="s">
        <v>31</v>
      </c>
      <c r="C18" s="215"/>
      <c r="D18" s="9"/>
      <c r="E18" s="345" t="s">
        <v>32</v>
      </c>
      <c r="F18" s="345"/>
      <c r="G18" s="345"/>
      <c r="H18" s="345"/>
    </row>
    <row r="19" spans="1:8" ht="19.5">
      <c r="A19" s="213"/>
      <c r="B19" s="9"/>
      <c r="C19" s="214"/>
      <c r="D19" s="216"/>
      <c r="E19" s="217"/>
      <c r="F19" s="216"/>
      <c r="G19" s="9"/>
      <c r="H19" s="9"/>
    </row>
  </sheetData>
  <sheetProtection/>
  <mergeCells count="4">
    <mergeCell ref="A4:H4"/>
    <mergeCell ref="A6:H6"/>
    <mergeCell ref="E17:H17"/>
    <mergeCell ref="E18:H18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0"/>
  <sheetViews>
    <sheetView zoomScalePageLayoutView="0" workbookViewId="0" topLeftCell="A167">
      <selection activeCell="C57" sqref="C57"/>
    </sheetView>
  </sheetViews>
  <sheetFormatPr defaultColWidth="9.140625" defaultRowHeight="15"/>
  <cols>
    <col min="1" max="1" width="8.8515625" style="202" customWidth="1"/>
    <col min="2" max="2" width="30.8515625" style="0" customWidth="1"/>
    <col min="3" max="3" width="22.57421875" style="203" customWidth="1"/>
    <col min="4" max="4" width="15.00390625" style="0" hidden="1" customWidth="1"/>
    <col min="5" max="5" width="16.140625" style="0" hidden="1" customWidth="1"/>
    <col min="6" max="6" width="16.28125" style="0" hidden="1" customWidth="1"/>
    <col min="7" max="7" width="18.421875" style="0" customWidth="1"/>
    <col min="8" max="8" width="15.00390625" style="0" customWidth="1"/>
  </cols>
  <sheetData>
    <row r="1" spans="1:4" ht="16.5">
      <c r="A1" s="375" t="s">
        <v>29</v>
      </c>
      <c r="B1" s="375"/>
      <c r="C1" s="375"/>
      <c r="D1" s="201"/>
    </row>
    <row r="2" spans="1:4" ht="16.5">
      <c r="A2" s="375" t="s">
        <v>30</v>
      </c>
      <c r="B2" s="375"/>
      <c r="C2" s="375"/>
      <c r="D2" s="201"/>
    </row>
    <row r="4" spans="1:8" ht="42" customHeight="1">
      <c r="A4" s="376" t="s">
        <v>212</v>
      </c>
      <c r="B4" s="336"/>
      <c r="C4" s="336"/>
      <c r="D4" s="336"/>
      <c r="E4" s="336"/>
      <c r="F4" s="336"/>
      <c r="G4" s="336"/>
      <c r="H4" s="336"/>
    </row>
    <row r="5" spans="1:8" ht="19.5">
      <c r="A5" s="187"/>
      <c r="B5" s="187"/>
      <c r="C5" s="187"/>
      <c r="D5" s="187"/>
      <c r="E5" s="187"/>
      <c r="F5" s="187"/>
      <c r="G5" s="187"/>
      <c r="H5" s="187"/>
    </row>
    <row r="6" spans="1:8" ht="18.75">
      <c r="A6" s="373" t="s">
        <v>200</v>
      </c>
      <c r="B6" s="374"/>
      <c r="C6" s="374"/>
      <c r="D6" s="374"/>
      <c r="E6" s="374"/>
      <c r="F6" s="374"/>
      <c r="G6" s="374"/>
      <c r="H6" s="374"/>
    </row>
    <row r="8" ht="16.5" thickBot="1"/>
    <row r="9" spans="1:8" ht="17.25" thickBot="1" thickTop="1">
      <c r="A9" s="204" t="s">
        <v>0</v>
      </c>
      <c r="B9" s="205" t="s">
        <v>201</v>
      </c>
      <c r="C9" s="205" t="s">
        <v>202</v>
      </c>
      <c r="D9" s="205" t="s">
        <v>203</v>
      </c>
      <c r="E9" s="205" t="s">
        <v>204</v>
      </c>
      <c r="F9" s="205" t="s">
        <v>205</v>
      </c>
      <c r="G9" s="205" t="s">
        <v>206</v>
      </c>
      <c r="H9" s="206" t="s">
        <v>15</v>
      </c>
    </row>
    <row r="10" spans="1:8" ht="15.75">
      <c r="A10" s="219">
        <v>1</v>
      </c>
      <c r="B10" s="119" t="s">
        <v>16</v>
      </c>
      <c r="C10" s="230">
        <v>4002215002230</v>
      </c>
      <c r="D10" s="119">
        <v>320000</v>
      </c>
      <c r="E10" s="119">
        <v>311500</v>
      </c>
      <c r="F10" s="119">
        <v>240000</v>
      </c>
      <c r="G10" s="119">
        <f aca="true" t="shared" si="0" ref="G10:G71">D10+E10+F10</f>
        <v>871500</v>
      </c>
      <c r="H10" s="121"/>
    </row>
    <row r="11" spans="1:10" ht="15.75">
      <c r="A11" s="207">
        <v>2</v>
      </c>
      <c r="B11" s="123" t="s">
        <v>17</v>
      </c>
      <c r="C11" s="230">
        <v>4002215003130</v>
      </c>
      <c r="D11" s="123">
        <v>398000</v>
      </c>
      <c r="E11" s="119">
        <v>551500</v>
      </c>
      <c r="F11" s="119">
        <v>519000</v>
      </c>
      <c r="G11" s="119">
        <f t="shared" si="0"/>
        <v>1468500</v>
      </c>
      <c r="H11" s="170"/>
      <c r="J11" s="220"/>
    </row>
    <row r="12" spans="1:8" ht="15.75">
      <c r="A12" s="219">
        <v>3</v>
      </c>
      <c r="B12" s="123" t="s">
        <v>18</v>
      </c>
      <c r="C12" s="230">
        <v>4002215006542</v>
      </c>
      <c r="D12" s="123">
        <v>612000</v>
      </c>
      <c r="E12" s="119">
        <v>499500</v>
      </c>
      <c r="F12" s="119">
        <v>439000</v>
      </c>
      <c r="G12" s="119">
        <f t="shared" si="0"/>
        <v>1550500</v>
      </c>
      <c r="H12" s="170"/>
    </row>
    <row r="13" spans="1:8" ht="15.75">
      <c r="A13" s="207">
        <v>4</v>
      </c>
      <c r="B13" s="123" t="s">
        <v>19</v>
      </c>
      <c r="C13" s="230">
        <v>4002215008207</v>
      </c>
      <c r="D13" s="123">
        <v>480000</v>
      </c>
      <c r="E13" s="119">
        <v>452000</v>
      </c>
      <c r="F13" s="119">
        <v>579500</v>
      </c>
      <c r="G13" s="119">
        <f t="shared" si="0"/>
        <v>1511500</v>
      </c>
      <c r="H13" s="170"/>
    </row>
    <row r="14" spans="1:8" ht="15.75">
      <c r="A14" s="219">
        <v>5</v>
      </c>
      <c r="B14" s="123" t="s">
        <v>21</v>
      </c>
      <c r="C14" s="230">
        <v>4002215002269</v>
      </c>
      <c r="D14" s="123">
        <v>458500</v>
      </c>
      <c r="E14" s="119">
        <v>411000</v>
      </c>
      <c r="F14" s="119">
        <v>439000</v>
      </c>
      <c r="G14" s="119">
        <f t="shared" si="0"/>
        <v>1308500</v>
      </c>
      <c r="H14" s="170"/>
    </row>
    <row r="15" spans="1:8" ht="15.75">
      <c r="A15" s="207">
        <v>6</v>
      </c>
      <c r="B15" s="123" t="s">
        <v>20</v>
      </c>
      <c r="C15" s="230">
        <v>4002215002252</v>
      </c>
      <c r="D15" s="123">
        <v>439000</v>
      </c>
      <c r="E15" s="119">
        <v>391500</v>
      </c>
      <c r="F15" s="119">
        <v>439000</v>
      </c>
      <c r="G15" s="119">
        <f t="shared" si="0"/>
        <v>1269500</v>
      </c>
      <c r="H15" s="170"/>
    </row>
    <row r="16" spans="1:8" ht="15.75">
      <c r="A16" s="219">
        <v>7</v>
      </c>
      <c r="B16" s="123" t="s">
        <v>22</v>
      </c>
      <c r="C16" s="230">
        <v>4002215002377</v>
      </c>
      <c r="D16" s="119">
        <v>320000</v>
      </c>
      <c r="E16" s="119">
        <v>292000</v>
      </c>
      <c r="F16" s="119">
        <v>160000</v>
      </c>
      <c r="G16" s="119">
        <f t="shared" si="0"/>
        <v>772000</v>
      </c>
      <c r="H16" s="170"/>
    </row>
    <row r="17" spans="1:8" ht="15.75">
      <c r="A17" s="207">
        <v>8</v>
      </c>
      <c r="B17" s="123" t="s">
        <v>23</v>
      </c>
      <c r="C17" s="230">
        <v>4002215002390</v>
      </c>
      <c r="D17" s="119">
        <v>631500</v>
      </c>
      <c r="E17" s="119">
        <v>551500</v>
      </c>
      <c r="F17" s="119">
        <v>499500</v>
      </c>
      <c r="G17" s="119">
        <f t="shared" si="0"/>
        <v>1682500</v>
      </c>
      <c r="H17" s="170"/>
    </row>
    <row r="18" spans="1:8" ht="15.75">
      <c r="A18" s="219">
        <v>9</v>
      </c>
      <c r="B18" s="123" t="s">
        <v>24</v>
      </c>
      <c r="C18" s="230">
        <v>4002215002410</v>
      </c>
      <c r="D18" s="119">
        <v>538500</v>
      </c>
      <c r="E18" s="119">
        <v>471500</v>
      </c>
      <c r="F18" s="119">
        <v>497500</v>
      </c>
      <c r="G18" s="119">
        <f t="shared" si="0"/>
        <v>1507500</v>
      </c>
      <c r="H18" s="170"/>
    </row>
    <row r="19" spans="1:8" ht="15.75">
      <c r="A19" s="207">
        <v>10</v>
      </c>
      <c r="B19" s="123" t="s">
        <v>27</v>
      </c>
      <c r="C19" s="230">
        <v>4002215003827</v>
      </c>
      <c r="D19" s="119">
        <v>618500</v>
      </c>
      <c r="E19" s="119">
        <v>551500</v>
      </c>
      <c r="F19" s="119">
        <v>579500</v>
      </c>
      <c r="G19" s="119">
        <f t="shared" si="0"/>
        <v>1749500</v>
      </c>
      <c r="H19" s="170"/>
    </row>
    <row r="20" spans="1:8" ht="15.75">
      <c r="A20" s="219">
        <v>11</v>
      </c>
      <c r="B20" s="123" t="s">
        <v>25</v>
      </c>
      <c r="C20" s="230">
        <v>4002215008220</v>
      </c>
      <c r="D20" s="119">
        <v>439000</v>
      </c>
      <c r="E20" s="119">
        <v>590500</v>
      </c>
      <c r="F20" s="119">
        <v>599000</v>
      </c>
      <c r="G20" s="119">
        <f t="shared" si="0"/>
        <v>1628500</v>
      </c>
      <c r="H20" s="170"/>
    </row>
    <row r="21" spans="1:8" ht="15.75">
      <c r="A21" s="207">
        <v>12</v>
      </c>
      <c r="B21" s="123" t="s">
        <v>26</v>
      </c>
      <c r="C21" s="230">
        <v>4002215002404</v>
      </c>
      <c r="D21" s="119">
        <f>160000+80000</f>
        <v>240000</v>
      </c>
      <c r="E21" s="119">
        <v>160000</v>
      </c>
      <c r="F21" s="119">
        <v>320000</v>
      </c>
      <c r="G21" s="119">
        <f t="shared" si="0"/>
        <v>720000</v>
      </c>
      <c r="H21" s="170"/>
    </row>
    <row r="22" spans="1:8" ht="15.75">
      <c r="A22" s="219">
        <v>13</v>
      </c>
      <c r="B22" s="123" t="s">
        <v>34</v>
      </c>
      <c r="C22" s="230">
        <v>4002215002462</v>
      </c>
      <c r="D22" s="119">
        <v>259500</v>
      </c>
      <c r="E22" s="119">
        <v>372000</v>
      </c>
      <c r="F22" s="119">
        <v>419500</v>
      </c>
      <c r="G22" s="119">
        <f t="shared" si="0"/>
        <v>1051000</v>
      </c>
      <c r="H22" s="170"/>
    </row>
    <row r="23" spans="1:8" ht="15.75">
      <c r="A23" s="207">
        <v>14</v>
      </c>
      <c r="B23" s="123" t="s">
        <v>35</v>
      </c>
      <c r="C23" s="230">
        <v>4002215002587</v>
      </c>
      <c r="D23" s="119">
        <v>320000</v>
      </c>
      <c r="E23" s="119">
        <v>259500</v>
      </c>
      <c r="F23" s="119">
        <v>320000</v>
      </c>
      <c r="G23" s="119">
        <f t="shared" si="0"/>
        <v>899500</v>
      </c>
      <c r="H23" s="170"/>
    </row>
    <row r="24" spans="1:8" ht="15.75">
      <c r="A24" s="219">
        <v>15</v>
      </c>
      <c r="B24" s="123" t="s">
        <v>36</v>
      </c>
      <c r="C24" s="230">
        <v>4002215002433</v>
      </c>
      <c r="D24" s="119">
        <v>519000</v>
      </c>
      <c r="E24" s="119">
        <v>320000</v>
      </c>
      <c r="F24" s="119">
        <v>419500</v>
      </c>
      <c r="G24" s="119">
        <f t="shared" si="0"/>
        <v>1258500</v>
      </c>
      <c r="H24" s="170"/>
    </row>
    <row r="25" spans="1:8" ht="15.75">
      <c r="A25" s="207">
        <v>16</v>
      </c>
      <c r="B25" s="123" t="s">
        <v>37</v>
      </c>
      <c r="C25" s="230">
        <v>4002215002440</v>
      </c>
      <c r="D25" s="119">
        <v>320000</v>
      </c>
      <c r="E25" s="119">
        <v>292000</v>
      </c>
      <c r="F25" s="119">
        <v>240000</v>
      </c>
      <c r="G25" s="119">
        <f t="shared" si="0"/>
        <v>852000</v>
      </c>
      <c r="H25" s="170"/>
    </row>
    <row r="26" spans="1:8" ht="15.75">
      <c r="A26" s="219">
        <v>17</v>
      </c>
      <c r="B26" s="123" t="s">
        <v>38</v>
      </c>
      <c r="C26" s="230">
        <v>4002215003719</v>
      </c>
      <c r="D26" s="119">
        <v>199000</v>
      </c>
      <c r="E26" s="119">
        <v>331000</v>
      </c>
      <c r="F26" s="119">
        <v>298500</v>
      </c>
      <c r="G26" s="119">
        <f t="shared" si="0"/>
        <v>828500</v>
      </c>
      <c r="H26" s="170"/>
    </row>
    <row r="27" spans="1:8" ht="15.75">
      <c r="A27" s="207">
        <v>18</v>
      </c>
      <c r="B27" s="123" t="s">
        <v>39</v>
      </c>
      <c r="C27" s="230">
        <v>4002215002456</v>
      </c>
      <c r="D27" s="119">
        <v>519000</v>
      </c>
      <c r="E27" s="119">
        <v>411000</v>
      </c>
      <c r="F27" s="119">
        <v>439000</v>
      </c>
      <c r="G27" s="119">
        <f t="shared" si="0"/>
        <v>1369000</v>
      </c>
      <c r="H27" s="170"/>
    </row>
    <row r="28" spans="1:8" ht="15.75">
      <c r="A28" s="219">
        <v>19</v>
      </c>
      <c r="B28" s="123" t="s">
        <v>40</v>
      </c>
      <c r="C28" s="230">
        <v>4002215003182</v>
      </c>
      <c r="D28" s="119">
        <v>199000</v>
      </c>
      <c r="E28" s="119">
        <v>311500</v>
      </c>
      <c r="F28" s="119">
        <v>199000</v>
      </c>
      <c r="G28" s="119">
        <f t="shared" si="0"/>
        <v>709500</v>
      </c>
      <c r="H28" s="170"/>
    </row>
    <row r="29" spans="1:8" ht="15.75">
      <c r="A29" s="207">
        <v>20</v>
      </c>
      <c r="B29" s="123" t="s">
        <v>41</v>
      </c>
      <c r="C29" s="230">
        <v>4002215003226</v>
      </c>
      <c r="D29" s="119">
        <v>372000</v>
      </c>
      <c r="E29" s="119">
        <v>320000</v>
      </c>
      <c r="F29" s="119">
        <v>320000</v>
      </c>
      <c r="G29" s="119">
        <f t="shared" si="0"/>
        <v>1012000</v>
      </c>
      <c r="H29" s="170"/>
    </row>
    <row r="30" spans="1:8" ht="15.75">
      <c r="A30" s="219">
        <v>21</v>
      </c>
      <c r="B30" s="123" t="s">
        <v>42</v>
      </c>
      <c r="C30" s="230">
        <v>4002215002217</v>
      </c>
      <c r="D30" s="119">
        <v>419500</v>
      </c>
      <c r="E30" s="119">
        <v>419500</v>
      </c>
      <c r="F30" s="119">
        <v>499500</v>
      </c>
      <c r="G30" s="119">
        <f t="shared" si="0"/>
        <v>1338500</v>
      </c>
      <c r="H30" s="170"/>
    </row>
    <row r="31" spans="1:8" ht="15.75">
      <c r="A31" s="207">
        <v>22</v>
      </c>
      <c r="B31" s="123" t="s">
        <v>43</v>
      </c>
      <c r="C31" s="230">
        <v>4002215002150</v>
      </c>
      <c r="D31" s="123">
        <v>419500</v>
      </c>
      <c r="E31" s="123">
        <v>372000</v>
      </c>
      <c r="F31" s="123">
        <v>439000</v>
      </c>
      <c r="G31" s="123">
        <f t="shared" si="0"/>
        <v>1230500</v>
      </c>
      <c r="H31" s="170"/>
    </row>
    <row r="32" spans="1:8" ht="15.75">
      <c r="A32" s="219">
        <v>23</v>
      </c>
      <c r="B32" s="123" t="s">
        <v>44</v>
      </c>
      <c r="C32" s="230">
        <v>4002215002088</v>
      </c>
      <c r="D32" s="123">
        <v>419500</v>
      </c>
      <c r="E32" s="123">
        <v>491000</v>
      </c>
      <c r="F32" s="123">
        <v>419500</v>
      </c>
      <c r="G32" s="123">
        <f t="shared" si="0"/>
        <v>1330000</v>
      </c>
      <c r="H32" s="170"/>
    </row>
    <row r="33" spans="1:8" ht="15.75">
      <c r="A33" s="207">
        <v>24</v>
      </c>
      <c r="B33" s="123" t="s">
        <v>45</v>
      </c>
      <c r="C33" s="230">
        <v>4002215002121</v>
      </c>
      <c r="D33" s="119">
        <v>458500</v>
      </c>
      <c r="E33" s="119">
        <v>491000</v>
      </c>
      <c r="F33" s="119">
        <v>439000</v>
      </c>
      <c r="G33" s="119">
        <f t="shared" si="0"/>
        <v>1388500</v>
      </c>
      <c r="H33" s="170"/>
    </row>
    <row r="34" spans="1:8" ht="15.75">
      <c r="A34" s="219">
        <v>25</v>
      </c>
      <c r="B34" s="123" t="s">
        <v>46</v>
      </c>
      <c r="C34" s="230">
        <v>4002215003731</v>
      </c>
      <c r="D34" s="123">
        <v>471500</v>
      </c>
      <c r="E34" s="123">
        <v>372000</v>
      </c>
      <c r="F34" s="123">
        <v>439000</v>
      </c>
      <c r="G34" s="123">
        <f t="shared" si="0"/>
        <v>1282500</v>
      </c>
      <c r="H34" s="170"/>
    </row>
    <row r="35" spans="1:8" ht="15.75">
      <c r="A35" s="207">
        <v>26</v>
      </c>
      <c r="B35" s="123" t="s">
        <v>47</v>
      </c>
      <c r="C35" s="230">
        <v>4002215002196</v>
      </c>
      <c r="D35" s="123">
        <v>160000</v>
      </c>
      <c r="E35" s="123">
        <v>132000</v>
      </c>
      <c r="F35" s="123">
        <v>160000</v>
      </c>
      <c r="G35" s="123">
        <f t="shared" si="0"/>
        <v>452000</v>
      </c>
      <c r="H35" s="170"/>
    </row>
    <row r="36" spans="1:8" ht="15.75">
      <c r="A36" s="219">
        <v>27</v>
      </c>
      <c r="B36" s="123" t="s">
        <v>48</v>
      </c>
      <c r="C36" s="230">
        <v>4002215002173</v>
      </c>
      <c r="D36" s="123">
        <v>240000</v>
      </c>
      <c r="E36" s="123">
        <v>372000</v>
      </c>
      <c r="F36" s="123">
        <v>339500</v>
      </c>
      <c r="G36" s="123">
        <f t="shared" si="0"/>
        <v>951500</v>
      </c>
      <c r="H36" s="170"/>
    </row>
    <row r="37" spans="1:8" ht="15.75">
      <c r="A37" s="207">
        <v>28</v>
      </c>
      <c r="B37" s="123" t="s">
        <v>49</v>
      </c>
      <c r="C37" s="230">
        <v>4002215003783</v>
      </c>
      <c r="D37" s="123">
        <v>259500</v>
      </c>
      <c r="E37" s="123">
        <v>411000</v>
      </c>
      <c r="F37" s="123">
        <v>398000</v>
      </c>
      <c r="G37" s="123">
        <f t="shared" si="0"/>
        <v>1068500</v>
      </c>
      <c r="H37" s="170"/>
    </row>
    <row r="38" spans="1:8" ht="15.75">
      <c r="A38" s="219">
        <v>29</v>
      </c>
      <c r="B38" s="123" t="s">
        <v>50</v>
      </c>
      <c r="C38" s="230">
        <v>4002215020928</v>
      </c>
      <c r="D38" s="119">
        <v>599000</v>
      </c>
      <c r="E38" s="119">
        <v>452000</v>
      </c>
      <c r="F38" s="119">
        <v>499500</v>
      </c>
      <c r="G38" s="119">
        <f t="shared" si="0"/>
        <v>1550500</v>
      </c>
      <c r="H38" s="170"/>
    </row>
    <row r="39" spans="1:8" ht="15.75">
      <c r="A39" s="207">
        <v>30</v>
      </c>
      <c r="B39" s="123" t="s">
        <v>51</v>
      </c>
      <c r="C39" s="230">
        <v>4002215006486</v>
      </c>
      <c r="D39" s="119">
        <v>458500</v>
      </c>
      <c r="E39" s="119">
        <v>359000</v>
      </c>
      <c r="F39" s="119">
        <v>160000</v>
      </c>
      <c r="G39" s="119">
        <f t="shared" si="0"/>
        <v>977500</v>
      </c>
      <c r="H39" s="170"/>
    </row>
    <row r="40" spans="1:8" ht="15.75">
      <c r="A40" s="219">
        <v>31</v>
      </c>
      <c r="B40" s="123" t="s">
        <v>52</v>
      </c>
      <c r="C40" s="230">
        <v>4002215022237</v>
      </c>
      <c r="D40" s="119">
        <v>452000</v>
      </c>
      <c r="E40" s="119">
        <v>471500</v>
      </c>
      <c r="F40" s="119">
        <v>499500</v>
      </c>
      <c r="G40" s="119">
        <f t="shared" si="0"/>
        <v>1423000</v>
      </c>
      <c r="H40" s="170"/>
    </row>
    <row r="41" spans="1:8" ht="15.75">
      <c r="A41" s="207">
        <v>32</v>
      </c>
      <c r="B41" s="123" t="s">
        <v>53</v>
      </c>
      <c r="C41" s="230">
        <v>4002215002094</v>
      </c>
      <c r="D41" s="119">
        <v>538500</v>
      </c>
      <c r="E41" s="119">
        <v>419500</v>
      </c>
      <c r="F41" s="119">
        <v>599000</v>
      </c>
      <c r="G41" s="119">
        <f t="shared" si="0"/>
        <v>1557000</v>
      </c>
      <c r="H41" s="170"/>
    </row>
    <row r="42" spans="1:8" ht="15.75">
      <c r="A42" s="219">
        <v>33</v>
      </c>
      <c r="B42" s="123" t="s">
        <v>54</v>
      </c>
      <c r="C42" s="230">
        <v>4002215003646</v>
      </c>
      <c r="D42" s="119">
        <v>519000</v>
      </c>
      <c r="E42" s="119">
        <v>471500</v>
      </c>
      <c r="F42" s="119">
        <v>419500</v>
      </c>
      <c r="G42" s="119">
        <f t="shared" si="0"/>
        <v>1410000</v>
      </c>
      <c r="H42" s="170"/>
    </row>
    <row r="43" spans="1:8" ht="15.75">
      <c r="A43" s="207">
        <v>34</v>
      </c>
      <c r="B43" s="123" t="s">
        <v>62</v>
      </c>
      <c r="C43" s="230">
        <v>4002215002167</v>
      </c>
      <c r="D43" s="119">
        <v>160000</v>
      </c>
      <c r="E43" s="119">
        <v>80000</v>
      </c>
      <c r="F43" s="119">
        <v>99500</v>
      </c>
      <c r="G43" s="119">
        <f t="shared" si="0"/>
        <v>339500</v>
      </c>
      <c r="H43" s="170"/>
    </row>
    <row r="44" spans="1:8" ht="15.75">
      <c r="A44" s="219">
        <v>35</v>
      </c>
      <c r="B44" s="123" t="s">
        <v>61</v>
      </c>
      <c r="C44" s="230">
        <v>4002215001590</v>
      </c>
      <c r="D44" s="119">
        <v>298500</v>
      </c>
      <c r="E44" s="119">
        <v>391500</v>
      </c>
      <c r="F44" s="119">
        <v>259500</v>
      </c>
      <c r="G44" s="119">
        <f t="shared" si="0"/>
        <v>949500</v>
      </c>
      <c r="H44" s="170"/>
    </row>
    <row r="45" spans="1:8" ht="15.75">
      <c r="A45" s="207">
        <v>36</v>
      </c>
      <c r="B45" s="123" t="s">
        <v>55</v>
      </c>
      <c r="C45" s="230">
        <v>4002215001952</v>
      </c>
      <c r="D45" s="119">
        <v>359000</v>
      </c>
      <c r="E45" s="119">
        <v>471500</v>
      </c>
      <c r="F45" s="119">
        <v>439000</v>
      </c>
      <c r="G45" s="119">
        <f t="shared" si="0"/>
        <v>1269500</v>
      </c>
      <c r="H45" s="170"/>
    </row>
    <row r="46" spans="1:8" ht="15.75">
      <c r="A46" s="207">
        <v>37</v>
      </c>
      <c r="B46" s="123" t="s">
        <v>56</v>
      </c>
      <c r="C46" s="230">
        <v>4002215001930</v>
      </c>
      <c r="D46" s="123">
        <v>259500</v>
      </c>
      <c r="E46" s="123">
        <v>320000</v>
      </c>
      <c r="F46" s="123">
        <v>320000</v>
      </c>
      <c r="G46" s="123">
        <f t="shared" si="0"/>
        <v>899500</v>
      </c>
      <c r="H46" s="170"/>
    </row>
    <row r="47" spans="1:8" ht="15.75">
      <c r="A47" s="207">
        <v>38</v>
      </c>
      <c r="B47" s="123" t="s">
        <v>57</v>
      </c>
      <c r="C47" s="230">
        <v>4002215001640</v>
      </c>
      <c r="D47" s="123">
        <v>439000</v>
      </c>
      <c r="E47" s="123">
        <v>292000</v>
      </c>
      <c r="F47" s="123">
        <v>359000</v>
      </c>
      <c r="G47" s="123">
        <f t="shared" si="0"/>
        <v>1090000</v>
      </c>
      <c r="H47" s="170"/>
    </row>
    <row r="48" spans="1:8" ht="15.75">
      <c r="A48" s="219">
        <v>39</v>
      </c>
      <c r="B48" s="123" t="s">
        <v>58</v>
      </c>
      <c r="C48" s="230">
        <v>4002215001584</v>
      </c>
      <c r="D48" s="119">
        <v>240000</v>
      </c>
      <c r="E48" s="119">
        <v>359000</v>
      </c>
      <c r="F48" s="119">
        <v>339500</v>
      </c>
      <c r="G48" s="119">
        <f t="shared" si="0"/>
        <v>938500</v>
      </c>
      <c r="H48" s="170"/>
    </row>
    <row r="49" spans="1:8" ht="15.75">
      <c r="A49" s="207">
        <v>40</v>
      </c>
      <c r="B49" s="123" t="s">
        <v>59</v>
      </c>
      <c r="C49" s="230">
        <v>4002215002020</v>
      </c>
      <c r="D49" s="119">
        <v>551500</v>
      </c>
      <c r="E49" s="119">
        <v>411000</v>
      </c>
      <c r="F49" s="119">
        <v>419500</v>
      </c>
      <c r="G49" s="119">
        <f t="shared" si="0"/>
        <v>1382000</v>
      </c>
      <c r="H49" s="170"/>
    </row>
    <row r="50" spans="1:8" ht="15.75">
      <c r="A50" s="219">
        <v>41</v>
      </c>
      <c r="B50" s="123" t="s">
        <v>60</v>
      </c>
      <c r="C50" s="230">
        <v>4002215002065</v>
      </c>
      <c r="D50" s="119">
        <v>400000</v>
      </c>
      <c r="E50" s="119">
        <v>292000</v>
      </c>
      <c r="F50" s="119">
        <v>419500</v>
      </c>
      <c r="G50" s="119">
        <f t="shared" si="0"/>
        <v>1111500</v>
      </c>
      <c r="H50" s="170"/>
    </row>
    <row r="51" spans="1:8" ht="15.75">
      <c r="A51" s="207">
        <v>42</v>
      </c>
      <c r="B51" s="123" t="s">
        <v>63</v>
      </c>
      <c r="C51" s="230">
        <v>4002215002115</v>
      </c>
      <c r="D51" s="119">
        <v>320000</v>
      </c>
      <c r="E51" s="119">
        <v>292000</v>
      </c>
      <c r="F51" s="119">
        <v>320000</v>
      </c>
      <c r="G51" s="119">
        <f t="shared" si="0"/>
        <v>932000</v>
      </c>
      <c r="H51" s="170"/>
    </row>
    <row r="52" spans="1:8" ht="15.75">
      <c r="A52" s="219">
        <v>43</v>
      </c>
      <c r="B52" s="123" t="s">
        <v>64</v>
      </c>
      <c r="C52" s="230">
        <v>4002215002109</v>
      </c>
      <c r="D52" s="119">
        <v>519000</v>
      </c>
      <c r="E52" s="119">
        <v>471500</v>
      </c>
      <c r="F52" s="119">
        <v>519000</v>
      </c>
      <c r="G52" s="119">
        <f t="shared" si="0"/>
        <v>1509500</v>
      </c>
      <c r="H52" s="170"/>
    </row>
    <row r="53" spans="1:8" ht="15.75">
      <c r="A53" s="207">
        <v>44</v>
      </c>
      <c r="B53" s="123" t="s">
        <v>65</v>
      </c>
      <c r="C53" s="230">
        <v>4002215003941</v>
      </c>
      <c r="D53" s="119">
        <v>571000</v>
      </c>
      <c r="E53" s="119">
        <v>571000</v>
      </c>
      <c r="F53" s="119">
        <v>419500</v>
      </c>
      <c r="G53" s="119">
        <f t="shared" si="0"/>
        <v>1561500</v>
      </c>
      <c r="H53" s="170"/>
    </row>
    <row r="54" spans="1:8" ht="15.75">
      <c r="A54" s="219">
        <v>45</v>
      </c>
      <c r="B54" s="123" t="s">
        <v>68</v>
      </c>
      <c r="C54" s="230">
        <v>4002215002071</v>
      </c>
      <c r="D54" s="119">
        <v>439000</v>
      </c>
      <c r="E54" s="119">
        <v>491000</v>
      </c>
      <c r="F54" s="119">
        <v>419500</v>
      </c>
      <c r="G54" s="119">
        <f t="shared" si="0"/>
        <v>1349500</v>
      </c>
      <c r="H54" s="170"/>
    </row>
    <row r="55" spans="1:8" ht="15.75">
      <c r="A55" s="207">
        <v>46</v>
      </c>
      <c r="B55" s="123" t="s">
        <v>66</v>
      </c>
      <c r="C55" s="230">
        <v>4002215002200</v>
      </c>
      <c r="D55" s="119">
        <v>320000</v>
      </c>
      <c r="E55" s="119">
        <v>320000</v>
      </c>
      <c r="F55" s="119">
        <v>499500</v>
      </c>
      <c r="G55" s="119">
        <f t="shared" si="0"/>
        <v>1139500</v>
      </c>
      <c r="H55" s="170"/>
    </row>
    <row r="56" spans="1:8" ht="15.75">
      <c r="A56" s="219">
        <v>47</v>
      </c>
      <c r="B56" s="123" t="s">
        <v>67</v>
      </c>
      <c r="C56" s="230">
        <v>4002215020911</v>
      </c>
      <c r="D56" s="119">
        <v>538500</v>
      </c>
      <c r="E56" s="119">
        <v>471500</v>
      </c>
      <c r="F56" s="119">
        <v>478000</v>
      </c>
      <c r="G56" s="119">
        <f t="shared" si="0"/>
        <v>1488000</v>
      </c>
      <c r="H56" s="170"/>
    </row>
    <row r="57" spans="1:8" ht="15.75">
      <c r="A57" s="207">
        <v>48</v>
      </c>
      <c r="B57" s="123" t="s">
        <v>69</v>
      </c>
      <c r="C57" s="230">
        <v>4002215002354</v>
      </c>
      <c r="D57" s="119">
        <v>499500</v>
      </c>
      <c r="E57" s="119">
        <v>532000</v>
      </c>
      <c r="F57" s="119">
        <v>400000</v>
      </c>
      <c r="G57" s="119">
        <f t="shared" si="0"/>
        <v>1431500</v>
      </c>
      <c r="H57" s="170"/>
    </row>
    <row r="58" spans="1:8" ht="15.75">
      <c r="A58" s="219">
        <v>49</v>
      </c>
      <c r="B58" s="123" t="s">
        <v>70</v>
      </c>
      <c r="C58" s="230">
        <v>4002215003118</v>
      </c>
      <c r="D58" s="119">
        <v>830500</v>
      </c>
      <c r="E58" s="119">
        <v>670500</v>
      </c>
      <c r="F58" s="119">
        <v>638000</v>
      </c>
      <c r="G58" s="119">
        <f t="shared" si="0"/>
        <v>2139000</v>
      </c>
      <c r="H58" s="170"/>
    </row>
    <row r="59" spans="1:8" ht="15.75">
      <c r="A59" s="207">
        <v>50</v>
      </c>
      <c r="B59" s="123" t="s">
        <v>71</v>
      </c>
      <c r="C59" s="230">
        <v>4002215002325</v>
      </c>
      <c r="D59" s="119">
        <v>919000</v>
      </c>
      <c r="E59" s="119">
        <v>731000</v>
      </c>
      <c r="F59" s="119">
        <v>737500</v>
      </c>
      <c r="G59" s="119">
        <f t="shared" si="0"/>
        <v>2387500</v>
      </c>
      <c r="H59" s="170"/>
    </row>
    <row r="60" spans="1:8" ht="15.75">
      <c r="A60" s="219">
        <v>51</v>
      </c>
      <c r="B60" s="123" t="s">
        <v>81</v>
      </c>
      <c r="C60" s="230">
        <v>4002215002348</v>
      </c>
      <c r="D60" s="119"/>
      <c r="E60" s="119">
        <v>132000</v>
      </c>
      <c r="F60" s="119">
        <v>0</v>
      </c>
      <c r="G60" s="119">
        <f t="shared" si="0"/>
        <v>132000</v>
      </c>
      <c r="H60" s="170"/>
    </row>
    <row r="61" spans="1:8" ht="15.75">
      <c r="A61" s="207">
        <v>52</v>
      </c>
      <c r="B61" s="123" t="s">
        <v>82</v>
      </c>
      <c r="C61" s="230">
        <v>4002215029531</v>
      </c>
      <c r="D61" s="119"/>
      <c r="E61" s="119">
        <v>80000</v>
      </c>
      <c r="F61" s="119">
        <v>480000</v>
      </c>
      <c r="G61" s="119">
        <f t="shared" si="0"/>
        <v>560000</v>
      </c>
      <c r="H61" s="170"/>
    </row>
    <row r="62" spans="1:8" ht="15.75">
      <c r="A62" s="219">
        <v>53</v>
      </c>
      <c r="B62" s="123" t="s">
        <v>83</v>
      </c>
      <c r="C62" s="230">
        <v>4002215006507</v>
      </c>
      <c r="D62" s="119"/>
      <c r="E62" s="119">
        <v>391500</v>
      </c>
      <c r="F62" s="119">
        <v>400000</v>
      </c>
      <c r="G62" s="119">
        <f t="shared" si="0"/>
        <v>791500</v>
      </c>
      <c r="H62" s="170"/>
    </row>
    <row r="63" spans="1:8" ht="15.75">
      <c r="A63" s="207">
        <v>54</v>
      </c>
      <c r="B63" s="123" t="s">
        <v>72</v>
      </c>
      <c r="C63" s="230">
        <v>4002215020934</v>
      </c>
      <c r="D63" s="119">
        <v>99500</v>
      </c>
      <c r="E63" s="119"/>
      <c r="F63" s="119"/>
      <c r="G63" s="119">
        <f t="shared" si="0"/>
        <v>99500</v>
      </c>
      <c r="H63" s="170"/>
    </row>
    <row r="64" spans="1:8" ht="15.75">
      <c r="A64" s="219">
        <v>55</v>
      </c>
      <c r="B64" s="123" t="s">
        <v>73</v>
      </c>
      <c r="C64" s="230">
        <v>4002215002007</v>
      </c>
      <c r="D64" s="123">
        <v>279000</v>
      </c>
      <c r="E64" s="123">
        <v>80000</v>
      </c>
      <c r="F64" s="123"/>
      <c r="G64" s="123">
        <f t="shared" si="0"/>
        <v>359000</v>
      </c>
      <c r="H64" s="170"/>
    </row>
    <row r="65" spans="1:8" ht="15.75">
      <c r="A65" s="207">
        <v>56</v>
      </c>
      <c r="B65" s="123" t="s">
        <v>78</v>
      </c>
      <c r="C65" s="230">
        <v>4002215001322</v>
      </c>
      <c r="D65" s="119">
        <v>439000</v>
      </c>
      <c r="E65" s="119">
        <v>411000</v>
      </c>
      <c r="F65" s="119">
        <v>439000</v>
      </c>
      <c r="G65" s="119">
        <f t="shared" si="0"/>
        <v>1289000</v>
      </c>
      <c r="H65" s="170"/>
    </row>
    <row r="66" spans="1:8" ht="15.75">
      <c r="A66" s="219">
        <v>57</v>
      </c>
      <c r="B66" s="123" t="s">
        <v>74</v>
      </c>
      <c r="C66" s="230">
        <v>4002215001339</v>
      </c>
      <c r="D66" s="119">
        <v>439000</v>
      </c>
      <c r="E66" s="119">
        <v>419500</v>
      </c>
      <c r="F66" s="119">
        <v>400000</v>
      </c>
      <c r="G66" s="119">
        <f t="shared" si="0"/>
        <v>1258500</v>
      </c>
      <c r="H66" s="170"/>
    </row>
    <row r="67" spans="1:8" ht="15.75">
      <c r="A67" s="207">
        <v>58</v>
      </c>
      <c r="B67" s="123" t="s">
        <v>75</v>
      </c>
      <c r="C67" s="230">
        <v>4002215002144</v>
      </c>
      <c r="D67" s="119">
        <v>439000</v>
      </c>
      <c r="E67" s="119">
        <v>391500</v>
      </c>
      <c r="F67" s="119">
        <v>320000</v>
      </c>
      <c r="G67" s="119">
        <f t="shared" si="0"/>
        <v>1150500</v>
      </c>
      <c r="H67" s="170"/>
    </row>
    <row r="68" spans="1:8" ht="15.75">
      <c r="A68" s="219">
        <v>59</v>
      </c>
      <c r="B68" s="123" t="s">
        <v>76</v>
      </c>
      <c r="C68" s="230">
        <v>4002215001532</v>
      </c>
      <c r="D68" s="119">
        <v>471500</v>
      </c>
      <c r="E68" s="119">
        <v>551500</v>
      </c>
      <c r="F68" s="119">
        <v>538500</v>
      </c>
      <c r="G68" s="119">
        <f t="shared" si="0"/>
        <v>1561500</v>
      </c>
      <c r="H68" s="170"/>
    </row>
    <row r="69" spans="1:8" ht="15.75">
      <c r="A69" s="207">
        <v>60</v>
      </c>
      <c r="B69" s="123" t="s">
        <v>77</v>
      </c>
      <c r="C69" s="230">
        <v>4002215001896</v>
      </c>
      <c r="D69" s="123">
        <v>419500</v>
      </c>
      <c r="E69" s="123">
        <v>551500</v>
      </c>
      <c r="F69" s="123">
        <v>439000</v>
      </c>
      <c r="G69" s="123">
        <f t="shared" si="0"/>
        <v>1410000</v>
      </c>
      <c r="H69" s="170"/>
    </row>
    <row r="70" spans="1:8" ht="15.75">
      <c r="A70" s="219">
        <v>61</v>
      </c>
      <c r="B70" s="123" t="s">
        <v>79</v>
      </c>
      <c r="C70" s="230">
        <v>4002215001634</v>
      </c>
      <c r="D70" s="123">
        <v>499500</v>
      </c>
      <c r="E70" s="123">
        <v>292000</v>
      </c>
      <c r="F70" s="123">
        <v>519000</v>
      </c>
      <c r="G70" s="123">
        <f t="shared" si="0"/>
        <v>1310500</v>
      </c>
      <c r="H70" s="170"/>
    </row>
    <row r="71" spans="1:8" ht="15.75">
      <c r="A71" s="207">
        <v>62</v>
      </c>
      <c r="B71" s="123" t="s">
        <v>90</v>
      </c>
      <c r="C71" s="230">
        <v>4002215001850</v>
      </c>
      <c r="D71" s="123"/>
      <c r="E71" s="123">
        <v>190500</v>
      </c>
      <c r="F71" s="123">
        <v>225000</v>
      </c>
      <c r="G71" s="123">
        <f t="shared" si="0"/>
        <v>415500</v>
      </c>
      <c r="H71" s="170"/>
    </row>
    <row r="72" spans="1:8" ht="15.75">
      <c r="A72" s="219">
        <v>63</v>
      </c>
      <c r="B72" s="123" t="s">
        <v>85</v>
      </c>
      <c r="C72" s="230">
        <v>4002215002036</v>
      </c>
      <c r="D72" s="123">
        <v>846000</v>
      </c>
      <c r="E72" s="123">
        <v>782300</v>
      </c>
      <c r="F72" s="123">
        <v>875300</v>
      </c>
      <c r="G72" s="123">
        <f aca="true" t="shared" si="1" ref="G72:G90">D72+E72+F72</f>
        <v>2503600</v>
      </c>
      <c r="H72" s="170"/>
    </row>
    <row r="73" spans="1:8" ht="15.75">
      <c r="A73" s="207">
        <v>64</v>
      </c>
      <c r="B73" s="123" t="s">
        <v>86</v>
      </c>
      <c r="C73" s="230">
        <v>4002215001981</v>
      </c>
      <c r="D73" s="123">
        <v>846000</v>
      </c>
      <c r="E73" s="123">
        <v>782300</v>
      </c>
      <c r="F73" s="123">
        <v>987800</v>
      </c>
      <c r="G73" s="123">
        <f t="shared" si="1"/>
        <v>2616100</v>
      </c>
      <c r="H73" s="170"/>
    </row>
    <row r="74" spans="1:8" ht="15.75">
      <c r="A74" s="219">
        <v>65</v>
      </c>
      <c r="B74" s="123" t="s">
        <v>87</v>
      </c>
      <c r="C74" s="230">
        <v>4002215001975</v>
      </c>
      <c r="D74" s="119">
        <v>924000</v>
      </c>
      <c r="E74" s="119">
        <v>811500</v>
      </c>
      <c r="F74" s="119">
        <v>366800</v>
      </c>
      <c r="G74" s="119">
        <f t="shared" si="1"/>
        <v>2102300</v>
      </c>
      <c r="H74" s="170"/>
    </row>
    <row r="75" spans="1:8" ht="15.75">
      <c r="A75" s="207">
        <v>66</v>
      </c>
      <c r="B75" s="123" t="s">
        <v>88</v>
      </c>
      <c r="C75" s="230">
        <v>4002215001923</v>
      </c>
      <c r="D75" s="119">
        <v>366800</v>
      </c>
      <c r="E75" s="119">
        <v>557300</v>
      </c>
      <c r="F75" s="119">
        <v>621000</v>
      </c>
      <c r="G75" s="119">
        <f t="shared" si="1"/>
        <v>1545100</v>
      </c>
      <c r="H75" s="170"/>
    </row>
    <row r="76" spans="1:8" ht="15.75">
      <c r="A76" s="219">
        <v>67</v>
      </c>
      <c r="B76" s="123" t="s">
        <v>89</v>
      </c>
      <c r="C76" s="230">
        <v>4002215022214</v>
      </c>
      <c r="D76" s="119">
        <v>846000</v>
      </c>
      <c r="E76" s="119">
        <v>591800</v>
      </c>
      <c r="F76" s="119">
        <v>675000</v>
      </c>
      <c r="G76" s="119">
        <f t="shared" si="1"/>
        <v>2112800</v>
      </c>
      <c r="H76" s="170"/>
    </row>
    <row r="77" spans="1:8" ht="15.75">
      <c r="A77" s="207">
        <v>68</v>
      </c>
      <c r="B77" s="123" t="s">
        <v>91</v>
      </c>
      <c r="C77" s="230">
        <v>4002215001838</v>
      </c>
      <c r="D77" s="119">
        <v>479300</v>
      </c>
      <c r="E77" s="119">
        <v>479300</v>
      </c>
      <c r="F77" s="119">
        <v>479300</v>
      </c>
      <c r="G77" s="119">
        <f t="shared" si="1"/>
        <v>1437900</v>
      </c>
      <c r="H77" s="170"/>
    </row>
    <row r="78" spans="1:8" ht="15.75">
      <c r="A78" s="219">
        <v>69</v>
      </c>
      <c r="B78" s="123" t="s">
        <v>92</v>
      </c>
      <c r="C78" s="230">
        <v>4002215002319</v>
      </c>
      <c r="D78" s="119">
        <v>479300</v>
      </c>
      <c r="E78" s="119">
        <v>557300</v>
      </c>
      <c r="F78" s="119">
        <v>479300</v>
      </c>
      <c r="G78" s="119">
        <f t="shared" si="1"/>
        <v>1515900</v>
      </c>
      <c r="H78" s="170"/>
    </row>
    <row r="79" spans="1:8" ht="15.75">
      <c r="A79" s="207">
        <v>70</v>
      </c>
      <c r="B79" s="123" t="s">
        <v>93</v>
      </c>
      <c r="C79" s="230">
        <v>4002215001809</v>
      </c>
      <c r="D79" s="119">
        <v>479300</v>
      </c>
      <c r="E79" s="119">
        <v>528000</v>
      </c>
      <c r="F79" s="119">
        <v>479300</v>
      </c>
      <c r="G79" s="119">
        <f t="shared" si="1"/>
        <v>1486600</v>
      </c>
      <c r="H79" s="170"/>
    </row>
    <row r="80" spans="1:8" ht="15.75">
      <c r="A80" s="219">
        <v>71</v>
      </c>
      <c r="B80" s="123" t="s">
        <v>94</v>
      </c>
      <c r="C80" s="230">
        <v>4002215001815</v>
      </c>
      <c r="D80" s="119">
        <v>479300</v>
      </c>
      <c r="E80" s="119">
        <v>444800</v>
      </c>
      <c r="F80" s="119">
        <v>479300</v>
      </c>
      <c r="G80" s="119">
        <f t="shared" si="1"/>
        <v>1403400</v>
      </c>
      <c r="H80" s="170"/>
    </row>
    <row r="81" spans="1:8" ht="15.75">
      <c r="A81" s="207">
        <v>72</v>
      </c>
      <c r="B81" s="123" t="s">
        <v>95</v>
      </c>
      <c r="C81" s="230">
        <v>4002215006513</v>
      </c>
      <c r="D81" s="119">
        <v>699000</v>
      </c>
      <c r="E81" s="119">
        <v>508500</v>
      </c>
      <c r="F81" s="119">
        <v>733500</v>
      </c>
      <c r="G81" s="119">
        <f t="shared" si="1"/>
        <v>1941000</v>
      </c>
      <c r="H81" s="170"/>
    </row>
    <row r="82" spans="1:8" ht="15.75">
      <c r="A82" s="219">
        <v>73</v>
      </c>
      <c r="B82" s="123" t="s">
        <v>96</v>
      </c>
      <c r="C82" s="230">
        <v>4002215028387</v>
      </c>
      <c r="D82" s="119">
        <v>450000</v>
      </c>
      <c r="E82" s="119">
        <v>621000</v>
      </c>
      <c r="F82" s="119">
        <v>733500</v>
      </c>
      <c r="G82" s="119">
        <f t="shared" si="1"/>
        <v>1804500</v>
      </c>
      <c r="H82" s="170"/>
    </row>
    <row r="83" spans="1:8" ht="15.75">
      <c r="A83" s="207">
        <v>74</v>
      </c>
      <c r="B83" s="123" t="s">
        <v>211</v>
      </c>
      <c r="C83" s="230">
        <v>4002215003833</v>
      </c>
      <c r="D83" s="119">
        <v>733500</v>
      </c>
      <c r="E83" s="119">
        <v>528000</v>
      </c>
      <c r="F83" s="119">
        <v>733500</v>
      </c>
      <c r="G83" s="119">
        <f t="shared" si="1"/>
        <v>1995000</v>
      </c>
      <c r="H83" s="170"/>
    </row>
    <row r="84" spans="1:8" ht="15.75">
      <c r="A84" s="219">
        <v>75</v>
      </c>
      <c r="B84" s="123" t="s">
        <v>97</v>
      </c>
      <c r="C84" s="230">
        <v>4002215022193</v>
      </c>
      <c r="D84" s="119">
        <v>591800</v>
      </c>
      <c r="E84" s="119">
        <v>782300</v>
      </c>
      <c r="F84" s="119">
        <v>846000</v>
      </c>
      <c r="G84" s="119">
        <f t="shared" si="1"/>
        <v>2220100</v>
      </c>
      <c r="H84" s="170"/>
    </row>
    <row r="85" spans="1:8" ht="15.75">
      <c r="A85" s="207">
        <v>76</v>
      </c>
      <c r="B85" s="123" t="s">
        <v>98</v>
      </c>
      <c r="C85" s="230">
        <v>4002215011520</v>
      </c>
      <c r="D85" s="119">
        <v>621000</v>
      </c>
      <c r="E85" s="119">
        <v>747800</v>
      </c>
      <c r="F85" s="119">
        <v>591800</v>
      </c>
      <c r="G85" s="119">
        <f t="shared" si="1"/>
        <v>1960600</v>
      </c>
      <c r="H85" s="170"/>
    </row>
    <row r="86" spans="1:8" ht="15.75">
      <c r="A86" s="219">
        <v>77</v>
      </c>
      <c r="B86" s="123" t="s">
        <v>99</v>
      </c>
      <c r="C86" s="230">
        <v>4002215003630</v>
      </c>
      <c r="D86" s="119">
        <v>679500</v>
      </c>
      <c r="E86" s="119">
        <v>366800</v>
      </c>
      <c r="F86" s="119">
        <v>567000</v>
      </c>
      <c r="G86" s="119">
        <f t="shared" si="1"/>
        <v>1613300</v>
      </c>
      <c r="H86" s="170"/>
    </row>
    <row r="87" spans="1:8" ht="15.75">
      <c r="A87" s="207">
        <v>78</v>
      </c>
      <c r="B87" s="123" t="s">
        <v>100</v>
      </c>
      <c r="C87" s="230">
        <v>4002215002910</v>
      </c>
      <c r="D87" s="119">
        <v>225000</v>
      </c>
      <c r="E87" s="119">
        <v>528000</v>
      </c>
      <c r="F87" s="119">
        <v>337500</v>
      </c>
      <c r="G87" s="119">
        <f t="shared" si="1"/>
        <v>1090500</v>
      </c>
      <c r="H87" s="170"/>
    </row>
    <row r="88" spans="1:8" ht="15.75">
      <c r="A88" s="219">
        <v>79</v>
      </c>
      <c r="B88" s="123" t="s">
        <v>101</v>
      </c>
      <c r="C88" s="230">
        <v>4002215022220</v>
      </c>
      <c r="D88" s="119">
        <v>733500</v>
      </c>
      <c r="E88" s="119">
        <v>528000</v>
      </c>
      <c r="F88" s="119">
        <v>112500</v>
      </c>
      <c r="G88" s="119">
        <f t="shared" si="1"/>
        <v>1374000</v>
      </c>
      <c r="H88" s="170"/>
    </row>
    <row r="89" spans="1:8" ht="15.75">
      <c r="A89" s="207">
        <v>80</v>
      </c>
      <c r="B89" s="123" t="s">
        <v>102</v>
      </c>
      <c r="C89" s="230">
        <v>4002215001821</v>
      </c>
      <c r="D89" s="119">
        <v>479300</v>
      </c>
      <c r="E89" s="119">
        <v>508500</v>
      </c>
      <c r="F89" s="119">
        <v>450000</v>
      </c>
      <c r="G89" s="119">
        <f t="shared" si="1"/>
        <v>1437800</v>
      </c>
      <c r="H89" s="170"/>
    </row>
    <row r="90" spans="1:8" ht="15.75">
      <c r="A90" s="219">
        <v>81</v>
      </c>
      <c r="B90" s="123" t="s">
        <v>103</v>
      </c>
      <c r="C90" s="230">
        <v>4002215002383</v>
      </c>
      <c r="D90" s="119">
        <v>528000</v>
      </c>
      <c r="E90" s="119">
        <v>303000</v>
      </c>
      <c r="F90" s="119">
        <v>479300</v>
      </c>
      <c r="G90" s="119">
        <f t="shared" si="1"/>
        <v>1310300</v>
      </c>
      <c r="H90" s="170"/>
    </row>
    <row r="91" spans="1:8" ht="15.75">
      <c r="A91" s="207">
        <v>82</v>
      </c>
      <c r="B91" s="221" t="s">
        <v>112</v>
      </c>
      <c r="C91" s="230">
        <v>4002215003199</v>
      </c>
      <c r="D91" s="222">
        <v>255000</v>
      </c>
      <c r="E91" s="222">
        <v>220000</v>
      </c>
      <c r="F91" s="222">
        <v>342500</v>
      </c>
      <c r="G91" s="222">
        <f>D91+E91+F91</f>
        <v>817500</v>
      </c>
      <c r="H91" s="223"/>
    </row>
    <row r="92" spans="1:8" ht="15.75">
      <c r="A92" s="219">
        <v>83</v>
      </c>
      <c r="B92" s="224" t="s">
        <v>113</v>
      </c>
      <c r="C92" s="230">
        <v>4002215003210</v>
      </c>
      <c r="D92" s="225">
        <v>295000</v>
      </c>
      <c r="E92" s="225">
        <v>275000</v>
      </c>
      <c r="F92" s="225">
        <v>87500</v>
      </c>
      <c r="G92" s="225">
        <f aca="true" t="shared" si="2" ref="G92:G155">D92+E92+F92</f>
        <v>657500</v>
      </c>
      <c r="H92" s="226"/>
    </row>
    <row r="93" spans="1:8" ht="15.75">
      <c r="A93" s="207">
        <v>84</v>
      </c>
      <c r="B93" s="224" t="s">
        <v>114</v>
      </c>
      <c r="C93" s="230">
        <v>4002215003249</v>
      </c>
      <c r="D93" s="225">
        <v>362500</v>
      </c>
      <c r="E93" s="225">
        <v>235000</v>
      </c>
      <c r="F93" s="225">
        <v>135000</v>
      </c>
      <c r="G93" s="225">
        <f t="shared" si="2"/>
        <v>732500</v>
      </c>
      <c r="H93" s="226"/>
    </row>
    <row r="94" spans="1:8" ht="15.75">
      <c r="A94" s="207">
        <v>85</v>
      </c>
      <c r="B94" s="224" t="s">
        <v>115</v>
      </c>
      <c r="C94" s="230">
        <v>4002215028341</v>
      </c>
      <c r="D94" s="225">
        <v>247500</v>
      </c>
      <c r="E94" s="225">
        <v>315000</v>
      </c>
      <c r="F94" s="225">
        <v>407500</v>
      </c>
      <c r="G94" s="225">
        <f t="shared" si="2"/>
        <v>970000</v>
      </c>
      <c r="H94" s="226"/>
    </row>
    <row r="95" spans="1:8" ht="15.75">
      <c r="A95" s="207">
        <v>86</v>
      </c>
      <c r="B95" s="224" t="s">
        <v>116</v>
      </c>
      <c r="C95" s="230">
        <v>4002215029691</v>
      </c>
      <c r="D95" s="225">
        <v>167500</v>
      </c>
      <c r="E95" s="225">
        <v>220000</v>
      </c>
      <c r="F95" s="225">
        <v>335000</v>
      </c>
      <c r="G95" s="225">
        <f t="shared" si="2"/>
        <v>722500</v>
      </c>
      <c r="H95" s="226"/>
    </row>
    <row r="96" spans="1:8" ht="15.75">
      <c r="A96" s="219">
        <v>87</v>
      </c>
      <c r="B96" s="224" t="s">
        <v>118</v>
      </c>
      <c r="C96" s="230">
        <v>4002215002739</v>
      </c>
      <c r="D96" s="225">
        <v>215000</v>
      </c>
      <c r="E96" s="225">
        <v>187500</v>
      </c>
      <c r="F96" s="225">
        <v>200000</v>
      </c>
      <c r="G96" s="225">
        <f t="shared" si="2"/>
        <v>602500</v>
      </c>
      <c r="H96" s="226"/>
    </row>
    <row r="97" spans="1:8" ht="15.75">
      <c r="A97" s="207">
        <v>88</v>
      </c>
      <c r="B97" s="224" t="s">
        <v>119</v>
      </c>
      <c r="C97" s="230">
        <v>4002215002745</v>
      </c>
      <c r="D97" s="225">
        <v>207500</v>
      </c>
      <c r="E97" s="225">
        <v>140000</v>
      </c>
      <c r="F97" s="225">
        <v>47500</v>
      </c>
      <c r="G97" s="225">
        <f t="shared" si="2"/>
        <v>395000</v>
      </c>
      <c r="H97" s="226"/>
    </row>
    <row r="98" spans="1:8" ht="15.75">
      <c r="A98" s="219">
        <v>89</v>
      </c>
      <c r="B98" s="224" t="s">
        <v>120</v>
      </c>
      <c r="C98" s="230">
        <v>4002215002774</v>
      </c>
      <c r="D98" s="225">
        <v>227500</v>
      </c>
      <c r="E98" s="225">
        <v>187500</v>
      </c>
      <c r="F98" s="225">
        <v>207500</v>
      </c>
      <c r="G98" s="225">
        <f t="shared" si="2"/>
        <v>622500</v>
      </c>
      <c r="H98" s="226"/>
    </row>
    <row r="99" spans="1:8" ht="15.75">
      <c r="A99" s="207">
        <v>90</v>
      </c>
      <c r="B99" s="224" t="s">
        <v>121</v>
      </c>
      <c r="C99" s="230">
        <v>4002215002751</v>
      </c>
      <c r="D99" s="225">
        <v>127500</v>
      </c>
      <c r="E99" s="225">
        <v>207500</v>
      </c>
      <c r="F99" s="225">
        <v>215000</v>
      </c>
      <c r="G99" s="225">
        <f t="shared" si="2"/>
        <v>550000</v>
      </c>
      <c r="H99" s="226"/>
    </row>
    <row r="100" spans="1:8" ht="15.75">
      <c r="A100" s="219">
        <v>91</v>
      </c>
      <c r="B100" s="224" t="s">
        <v>122</v>
      </c>
      <c r="C100" s="230">
        <v>4002215011536</v>
      </c>
      <c r="D100" s="225">
        <v>215000</v>
      </c>
      <c r="E100" s="225">
        <v>187500</v>
      </c>
      <c r="F100" s="225">
        <v>215000</v>
      </c>
      <c r="G100" s="225">
        <f t="shared" si="2"/>
        <v>617500</v>
      </c>
      <c r="H100" s="226"/>
    </row>
    <row r="101" spans="1:8" ht="15.75">
      <c r="A101" s="207">
        <v>92</v>
      </c>
      <c r="B101" s="224" t="s">
        <v>123</v>
      </c>
      <c r="C101" s="230">
        <v>4002215028335</v>
      </c>
      <c r="D101" s="225">
        <v>167500</v>
      </c>
      <c r="E101" s="225">
        <v>167500</v>
      </c>
      <c r="F101" s="225">
        <v>207500</v>
      </c>
      <c r="G101" s="225">
        <f t="shared" si="2"/>
        <v>542500</v>
      </c>
      <c r="H101" s="226"/>
    </row>
    <row r="102" spans="1:8" ht="15.75">
      <c r="A102" s="219">
        <v>93</v>
      </c>
      <c r="B102" s="224" t="s">
        <v>124</v>
      </c>
      <c r="C102" s="230">
        <v>4002215028262</v>
      </c>
      <c r="D102" s="225">
        <v>167500</v>
      </c>
      <c r="E102" s="225">
        <v>187500</v>
      </c>
      <c r="F102" s="225">
        <v>215000</v>
      </c>
      <c r="G102" s="225">
        <f t="shared" si="2"/>
        <v>570000</v>
      </c>
      <c r="H102" s="226"/>
    </row>
    <row r="103" spans="1:8" ht="15.75">
      <c r="A103" s="207">
        <v>94</v>
      </c>
      <c r="B103" s="224" t="s">
        <v>125</v>
      </c>
      <c r="C103" s="230">
        <v>4002215003509</v>
      </c>
      <c r="D103" s="225">
        <v>315000</v>
      </c>
      <c r="E103" s="225">
        <v>275000</v>
      </c>
      <c r="F103" s="225">
        <v>247500</v>
      </c>
      <c r="G103" s="225">
        <f t="shared" si="2"/>
        <v>837500</v>
      </c>
      <c r="H103" s="226"/>
    </row>
    <row r="104" spans="1:8" ht="15.75">
      <c r="A104" s="219">
        <v>95</v>
      </c>
      <c r="B104" s="224" t="s">
        <v>126</v>
      </c>
      <c r="C104" s="230">
        <v>4002215003550</v>
      </c>
      <c r="D104" s="225">
        <v>287500</v>
      </c>
      <c r="E104" s="225">
        <v>227500</v>
      </c>
      <c r="F104" s="225">
        <v>295000</v>
      </c>
      <c r="G104" s="225">
        <f t="shared" si="2"/>
        <v>810000</v>
      </c>
      <c r="H104" s="226"/>
    </row>
    <row r="105" spans="1:8" ht="15.75">
      <c r="A105" s="207">
        <v>96</v>
      </c>
      <c r="B105" s="224" t="s">
        <v>127</v>
      </c>
      <c r="C105" s="230">
        <v>4002215003544</v>
      </c>
      <c r="D105" s="225">
        <v>222500</v>
      </c>
      <c r="E105" s="225">
        <v>227500</v>
      </c>
      <c r="F105" s="225">
        <v>255000</v>
      </c>
      <c r="G105" s="225">
        <f t="shared" si="2"/>
        <v>705000</v>
      </c>
      <c r="H105" s="226"/>
    </row>
    <row r="106" spans="1:8" ht="15.75">
      <c r="A106" s="219">
        <v>97</v>
      </c>
      <c r="B106" s="224" t="s">
        <v>128</v>
      </c>
      <c r="C106" s="230">
        <v>4002215003567</v>
      </c>
      <c r="D106" s="225">
        <v>247500</v>
      </c>
      <c r="E106" s="225">
        <v>267500</v>
      </c>
      <c r="F106" s="225">
        <v>255000</v>
      </c>
      <c r="G106" s="225">
        <f t="shared" si="2"/>
        <v>770000</v>
      </c>
      <c r="H106" s="226"/>
    </row>
    <row r="107" spans="1:8" ht="15.75">
      <c r="A107" s="207">
        <v>98</v>
      </c>
      <c r="B107" s="224" t="s">
        <v>129</v>
      </c>
      <c r="C107" s="230">
        <v>4002215003515</v>
      </c>
      <c r="D107" s="225">
        <v>255000</v>
      </c>
      <c r="E107" s="225">
        <v>267500</v>
      </c>
      <c r="F107" s="225">
        <v>255000</v>
      </c>
      <c r="G107" s="225">
        <f t="shared" si="2"/>
        <v>777500</v>
      </c>
      <c r="H107" s="226"/>
    </row>
    <row r="108" spans="1:8" ht="15.75">
      <c r="A108" s="219">
        <v>99</v>
      </c>
      <c r="B108" s="224" t="s">
        <v>130</v>
      </c>
      <c r="C108" s="230">
        <v>4002215003363</v>
      </c>
      <c r="D108" s="225">
        <v>295000</v>
      </c>
      <c r="E108" s="225">
        <v>335000</v>
      </c>
      <c r="F108" s="225">
        <v>287500</v>
      </c>
      <c r="G108" s="225">
        <f t="shared" si="2"/>
        <v>917500</v>
      </c>
      <c r="H108" s="226"/>
    </row>
    <row r="109" spans="1:8" ht="15.75">
      <c r="A109" s="207">
        <v>100</v>
      </c>
      <c r="B109" s="224" t="s">
        <v>131</v>
      </c>
      <c r="C109" s="230">
        <v>4002215003284</v>
      </c>
      <c r="D109" s="225">
        <v>302500</v>
      </c>
      <c r="E109" s="225">
        <v>307500</v>
      </c>
      <c r="F109" s="225">
        <v>302500</v>
      </c>
      <c r="G109" s="225">
        <f t="shared" si="2"/>
        <v>912500</v>
      </c>
      <c r="H109" s="226"/>
    </row>
    <row r="110" spans="1:8" ht="15.75">
      <c r="A110" s="219">
        <v>101</v>
      </c>
      <c r="B110" s="224" t="s">
        <v>132</v>
      </c>
      <c r="C110" s="230">
        <v>4002215003305</v>
      </c>
      <c r="D110" s="225">
        <v>355000</v>
      </c>
      <c r="E110" s="225">
        <v>160000</v>
      </c>
      <c r="F110" s="225">
        <v>295000</v>
      </c>
      <c r="G110" s="225">
        <f t="shared" si="2"/>
        <v>810000</v>
      </c>
      <c r="H110" s="226"/>
    </row>
    <row r="111" spans="1:8" ht="15.75">
      <c r="A111" s="207">
        <v>102</v>
      </c>
      <c r="B111" s="224" t="s">
        <v>133</v>
      </c>
      <c r="C111" s="230">
        <v>4002215003311</v>
      </c>
      <c r="D111" s="225">
        <v>87500</v>
      </c>
      <c r="E111" s="225">
        <v>200000</v>
      </c>
      <c r="F111" s="225">
        <v>302500</v>
      </c>
      <c r="G111" s="225">
        <f t="shared" si="2"/>
        <v>590000</v>
      </c>
      <c r="H111" s="226"/>
    </row>
    <row r="112" spans="1:8" ht="15.75">
      <c r="A112" s="219">
        <v>103</v>
      </c>
      <c r="B112" s="224" t="s">
        <v>134</v>
      </c>
      <c r="C112" s="230">
        <v>4002215020905</v>
      </c>
      <c r="D112" s="225">
        <v>287500</v>
      </c>
      <c r="E112" s="225">
        <v>262500</v>
      </c>
      <c r="F112" s="225">
        <v>120000</v>
      </c>
      <c r="G112" s="225">
        <f t="shared" si="2"/>
        <v>670000</v>
      </c>
      <c r="H112" s="226"/>
    </row>
    <row r="113" spans="1:8" ht="15.75">
      <c r="A113" s="207">
        <v>104</v>
      </c>
      <c r="B113" s="224" t="s">
        <v>135</v>
      </c>
      <c r="C113" s="230">
        <v>4002215003442</v>
      </c>
      <c r="D113" s="225">
        <v>255000</v>
      </c>
      <c r="E113" s="225">
        <v>275000</v>
      </c>
      <c r="F113" s="225">
        <v>247500</v>
      </c>
      <c r="G113" s="225">
        <f t="shared" si="2"/>
        <v>777500</v>
      </c>
      <c r="H113" s="226"/>
    </row>
    <row r="114" spans="1:8" ht="15.75">
      <c r="A114" s="219">
        <v>105</v>
      </c>
      <c r="B114" s="224" t="s">
        <v>136</v>
      </c>
      <c r="C114" s="230">
        <v>4002215003459</v>
      </c>
      <c r="D114" s="225">
        <v>255000</v>
      </c>
      <c r="E114" s="225">
        <v>227500</v>
      </c>
      <c r="F114" s="225">
        <v>295000</v>
      </c>
      <c r="G114" s="225">
        <f t="shared" si="2"/>
        <v>777500</v>
      </c>
      <c r="H114" s="226"/>
    </row>
    <row r="115" spans="1:8" ht="15.75">
      <c r="A115" s="207">
        <v>106</v>
      </c>
      <c r="B115" s="224" t="s">
        <v>137</v>
      </c>
      <c r="C115" s="230">
        <v>4002215003465</v>
      </c>
      <c r="D115" s="225">
        <v>315000</v>
      </c>
      <c r="E115" s="225">
        <v>227500</v>
      </c>
      <c r="F115" s="225">
        <v>255000</v>
      </c>
      <c r="G115" s="225">
        <f t="shared" si="2"/>
        <v>797500</v>
      </c>
      <c r="H115" s="226"/>
    </row>
    <row r="116" spans="1:8" ht="15.75">
      <c r="A116" s="219">
        <v>107</v>
      </c>
      <c r="B116" s="224" t="s">
        <v>138</v>
      </c>
      <c r="C116" s="230">
        <v>4002215003471</v>
      </c>
      <c r="D116" s="225">
        <v>255000</v>
      </c>
      <c r="E116" s="225">
        <v>267500</v>
      </c>
      <c r="F116" s="225">
        <v>255000</v>
      </c>
      <c r="G116" s="225">
        <f t="shared" si="2"/>
        <v>777500</v>
      </c>
      <c r="H116" s="226"/>
    </row>
    <row r="117" spans="1:8" ht="15.75">
      <c r="A117" s="207">
        <v>108</v>
      </c>
      <c r="B117" s="224" t="s">
        <v>139</v>
      </c>
      <c r="C117" s="230">
        <v>4002215003488</v>
      </c>
      <c r="D117" s="225">
        <v>247500</v>
      </c>
      <c r="E117" s="225">
        <v>267500</v>
      </c>
      <c r="F117" s="225">
        <v>255000</v>
      </c>
      <c r="G117" s="225">
        <f t="shared" si="2"/>
        <v>770000</v>
      </c>
      <c r="H117" s="226"/>
    </row>
    <row r="118" spans="1:8" ht="15.75">
      <c r="A118" s="219">
        <v>109</v>
      </c>
      <c r="B118" s="224" t="s">
        <v>140</v>
      </c>
      <c r="C118" s="230">
        <v>4002215003101</v>
      </c>
      <c r="D118" s="225">
        <v>315000</v>
      </c>
      <c r="E118" s="225">
        <v>267500</v>
      </c>
      <c r="F118" s="225">
        <v>280000</v>
      </c>
      <c r="G118" s="225">
        <f t="shared" si="2"/>
        <v>862500</v>
      </c>
      <c r="H118" s="226"/>
    </row>
    <row r="119" spans="1:8" ht="15.75">
      <c r="A119" s="207">
        <v>110</v>
      </c>
      <c r="B119" s="224" t="s">
        <v>141</v>
      </c>
      <c r="C119" s="230">
        <v>4002215002797</v>
      </c>
      <c r="D119" s="225">
        <v>255000</v>
      </c>
      <c r="E119" s="225">
        <v>267500</v>
      </c>
      <c r="F119" s="225">
        <v>295000</v>
      </c>
      <c r="G119" s="225">
        <f t="shared" si="2"/>
        <v>817500</v>
      </c>
      <c r="H119" s="226"/>
    </row>
    <row r="120" spans="1:8" ht="15.75">
      <c r="A120" s="219">
        <v>111</v>
      </c>
      <c r="B120" s="224" t="s">
        <v>142</v>
      </c>
      <c r="C120" s="230">
        <v>4002215002830</v>
      </c>
      <c r="D120" s="225">
        <v>247500</v>
      </c>
      <c r="E120" s="225">
        <v>275000</v>
      </c>
      <c r="F120" s="225">
        <v>295000</v>
      </c>
      <c r="G120" s="225">
        <f t="shared" si="2"/>
        <v>817500</v>
      </c>
      <c r="H120" s="226"/>
    </row>
    <row r="121" spans="1:8" ht="15.75">
      <c r="A121" s="207">
        <v>112</v>
      </c>
      <c r="B121" s="224" t="s">
        <v>143</v>
      </c>
      <c r="C121" s="230">
        <v>4002215022243</v>
      </c>
      <c r="D121" s="225">
        <v>255000</v>
      </c>
      <c r="E121" s="225">
        <v>227500</v>
      </c>
      <c r="F121" s="225">
        <v>302500</v>
      </c>
      <c r="G121" s="225">
        <f t="shared" si="2"/>
        <v>785000</v>
      </c>
      <c r="H121" s="226"/>
    </row>
    <row r="122" spans="1:8" ht="15.75">
      <c r="A122" s="219">
        <v>113</v>
      </c>
      <c r="B122" s="224" t="s">
        <v>144</v>
      </c>
      <c r="C122" s="230">
        <v>4002215022208</v>
      </c>
      <c r="D122" s="225">
        <v>255000</v>
      </c>
      <c r="E122" s="225">
        <v>227500</v>
      </c>
      <c r="F122" s="225">
        <v>135000</v>
      </c>
      <c r="G122" s="225">
        <f t="shared" si="2"/>
        <v>617500</v>
      </c>
      <c r="H122" s="226"/>
    </row>
    <row r="123" spans="1:8" ht="15.75">
      <c r="A123" s="207">
        <v>114</v>
      </c>
      <c r="B123" s="224" t="s">
        <v>145</v>
      </c>
      <c r="C123" s="230">
        <v>4002215006559</v>
      </c>
      <c r="D123" s="225">
        <v>422500</v>
      </c>
      <c r="E123" s="225">
        <v>462500</v>
      </c>
      <c r="F123" s="225">
        <v>415000</v>
      </c>
      <c r="G123" s="225">
        <f t="shared" si="2"/>
        <v>1300000</v>
      </c>
      <c r="H123" s="226"/>
    </row>
    <row r="124" spans="1:8" ht="15.75">
      <c r="A124" s="219">
        <v>115</v>
      </c>
      <c r="B124" s="224" t="s">
        <v>146</v>
      </c>
      <c r="C124" s="230">
        <v>4002215002801</v>
      </c>
      <c r="D124" s="225">
        <v>415000</v>
      </c>
      <c r="E124" s="225">
        <v>407500</v>
      </c>
      <c r="F124" s="225">
        <v>422500</v>
      </c>
      <c r="G124" s="225">
        <f t="shared" si="2"/>
        <v>1245000</v>
      </c>
      <c r="H124" s="226"/>
    </row>
    <row r="125" spans="1:8" ht="15.75">
      <c r="A125" s="207">
        <v>116</v>
      </c>
      <c r="B125" s="224" t="s">
        <v>147</v>
      </c>
      <c r="C125" s="230">
        <v>4002215002650</v>
      </c>
      <c r="D125" s="225">
        <v>490000</v>
      </c>
      <c r="E125" s="225">
        <v>395000</v>
      </c>
      <c r="F125" s="225">
        <v>470000</v>
      </c>
      <c r="G125" s="225">
        <f t="shared" si="2"/>
        <v>1355000</v>
      </c>
      <c r="H125" s="226"/>
    </row>
    <row r="126" spans="1:8" ht="15.75">
      <c r="A126" s="219">
        <v>117</v>
      </c>
      <c r="B126" s="224" t="s">
        <v>148</v>
      </c>
      <c r="C126" s="230">
        <v>4002215003328</v>
      </c>
      <c r="D126" s="225">
        <v>307500</v>
      </c>
      <c r="E126" s="225">
        <v>335000</v>
      </c>
      <c r="F126" s="225">
        <v>287500</v>
      </c>
      <c r="G126" s="225">
        <f t="shared" si="2"/>
        <v>930000</v>
      </c>
      <c r="H126" s="226"/>
    </row>
    <row r="127" spans="1:8" ht="15.75">
      <c r="A127" s="207">
        <v>118</v>
      </c>
      <c r="B127" s="224" t="s">
        <v>149</v>
      </c>
      <c r="C127" s="230">
        <v>4002215003334</v>
      </c>
      <c r="D127" s="225">
        <v>397500</v>
      </c>
      <c r="E127" s="225">
        <v>342500</v>
      </c>
      <c r="F127" s="225">
        <v>477500</v>
      </c>
      <c r="G127" s="225">
        <f t="shared" si="2"/>
        <v>1217500</v>
      </c>
      <c r="H127" s="226"/>
    </row>
    <row r="128" spans="1:8" ht="15.75">
      <c r="A128" s="219">
        <v>119</v>
      </c>
      <c r="B128" s="224" t="s">
        <v>150</v>
      </c>
      <c r="C128" s="230">
        <v>4002215003906</v>
      </c>
      <c r="D128" s="225">
        <v>335000</v>
      </c>
      <c r="E128" s="225">
        <v>280000</v>
      </c>
      <c r="F128" s="225">
        <v>335000</v>
      </c>
      <c r="G128" s="225">
        <f t="shared" si="2"/>
        <v>950000</v>
      </c>
      <c r="H128" s="226"/>
    </row>
    <row r="129" spans="1:8" ht="15.75">
      <c r="A129" s="207">
        <v>120</v>
      </c>
      <c r="B129" s="224" t="s">
        <v>151</v>
      </c>
      <c r="C129" s="230">
        <v>4002215028262</v>
      </c>
      <c r="D129" s="225">
        <v>287500</v>
      </c>
      <c r="E129" s="225">
        <v>307500</v>
      </c>
      <c r="F129" s="225">
        <v>207500</v>
      </c>
      <c r="G129" s="225">
        <f t="shared" si="2"/>
        <v>802500</v>
      </c>
      <c r="H129" s="226"/>
    </row>
    <row r="130" spans="1:8" ht="15.75">
      <c r="A130" s="219">
        <v>121</v>
      </c>
      <c r="B130" s="224" t="s">
        <v>152</v>
      </c>
      <c r="C130" s="230">
        <v>4002215002860</v>
      </c>
      <c r="D130" s="225">
        <v>127500</v>
      </c>
      <c r="E130" s="225">
        <v>187500</v>
      </c>
      <c r="F130" s="225">
        <v>175000</v>
      </c>
      <c r="G130" s="225">
        <f t="shared" si="2"/>
        <v>490000</v>
      </c>
      <c r="H130" s="226"/>
    </row>
    <row r="131" spans="1:8" ht="15.75">
      <c r="A131" s="207">
        <v>122</v>
      </c>
      <c r="B131" s="224" t="s">
        <v>153</v>
      </c>
      <c r="C131" s="230">
        <v>4002215002876</v>
      </c>
      <c r="D131" s="225">
        <v>247500</v>
      </c>
      <c r="E131" s="225">
        <v>227500</v>
      </c>
      <c r="F131" s="225">
        <v>167500</v>
      </c>
      <c r="G131" s="225">
        <f t="shared" si="2"/>
        <v>642500</v>
      </c>
      <c r="H131" s="226"/>
    </row>
    <row r="132" spans="1:8" ht="15.75">
      <c r="A132" s="219">
        <v>123</v>
      </c>
      <c r="B132" s="224" t="s">
        <v>154</v>
      </c>
      <c r="C132" s="230">
        <v>4002215002853</v>
      </c>
      <c r="D132" s="225">
        <v>207500</v>
      </c>
      <c r="E132" s="225">
        <v>242500</v>
      </c>
      <c r="F132" s="225">
        <v>200000</v>
      </c>
      <c r="G132" s="225">
        <f t="shared" si="2"/>
        <v>650000</v>
      </c>
      <c r="H132" s="226"/>
    </row>
    <row r="133" spans="1:8" ht="15.75">
      <c r="A133" s="207">
        <v>124</v>
      </c>
      <c r="B133" s="224" t="s">
        <v>155</v>
      </c>
      <c r="C133" s="230">
        <v>4002215002932</v>
      </c>
      <c r="D133" s="225">
        <v>87500</v>
      </c>
      <c r="E133" s="225">
        <v>120000</v>
      </c>
      <c r="F133" s="225">
        <v>175000</v>
      </c>
      <c r="G133" s="225">
        <f t="shared" si="2"/>
        <v>382500</v>
      </c>
      <c r="H133" s="226"/>
    </row>
    <row r="134" spans="1:8" ht="15.75">
      <c r="A134" s="219">
        <v>125</v>
      </c>
      <c r="B134" s="224" t="s">
        <v>156</v>
      </c>
      <c r="C134" s="230">
        <v>4002215002903</v>
      </c>
      <c r="D134" s="225">
        <v>207500</v>
      </c>
      <c r="E134" s="225">
        <v>127500</v>
      </c>
      <c r="F134" s="225">
        <v>175000</v>
      </c>
      <c r="G134" s="225">
        <f t="shared" si="2"/>
        <v>510000</v>
      </c>
      <c r="H134" s="226"/>
    </row>
    <row r="135" spans="1:8" ht="15.75">
      <c r="A135" s="207">
        <v>126</v>
      </c>
      <c r="B135" s="224" t="s">
        <v>157</v>
      </c>
      <c r="C135" s="230">
        <v>4002215002899</v>
      </c>
      <c r="D135" s="225">
        <v>175000</v>
      </c>
      <c r="E135" s="225">
        <v>180000</v>
      </c>
      <c r="F135" s="225">
        <v>247500</v>
      </c>
      <c r="G135" s="225">
        <f t="shared" si="2"/>
        <v>602500</v>
      </c>
      <c r="H135" s="226"/>
    </row>
    <row r="136" spans="1:8" ht="15.75">
      <c r="A136" s="219">
        <v>127</v>
      </c>
      <c r="B136" s="224" t="s">
        <v>158</v>
      </c>
      <c r="C136" s="230">
        <v>4002215029525</v>
      </c>
      <c r="D136" s="225">
        <v>275000</v>
      </c>
      <c r="E136" s="225">
        <v>180000</v>
      </c>
      <c r="F136" s="225">
        <v>167500</v>
      </c>
      <c r="G136" s="225">
        <f t="shared" si="2"/>
        <v>622500</v>
      </c>
      <c r="H136" s="226"/>
    </row>
    <row r="137" spans="1:8" ht="15.75">
      <c r="A137" s="207">
        <v>128</v>
      </c>
      <c r="B137" s="224" t="s">
        <v>159</v>
      </c>
      <c r="C137" s="230">
        <v>4002215002978</v>
      </c>
      <c r="D137" s="225">
        <v>342500</v>
      </c>
      <c r="E137" s="225">
        <v>315000</v>
      </c>
      <c r="F137" s="225">
        <v>342500</v>
      </c>
      <c r="G137" s="225">
        <f t="shared" si="2"/>
        <v>1000000</v>
      </c>
      <c r="H137" s="226"/>
    </row>
    <row r="138" spans="1:8" ht="15.75">
      <c r="A138" s="219">
        <v>129</v>
      </c>
      <c r="B138" s="224" t="s">
        <v>160</v>
      </c>
      <c r="C138" s="230">
        <v>4002215002955</v>
      </c>
      <c r="D138" s="225">
        <v>335000</v>
      </c>
      <c r="E138" s="225">
        <v>327500</v>
      </c>
      <c r="F138" s="225">
        <v>335000</v>
      </c>
      <c r="G138" s="225">
        <f t="shared" si="2"/>
        <v>997500</v>
      </c>
      <c r="H138" s="226"/>
    </row>
    <row r="139" spans="1:8" ht="15.75">
      <c r="A139" s="207">
        <v>130</v>
      </c>
      <c r="B139" s="224" t="s">
        <v>161</v>
      </c>
      <c r="C139" s="230">
        <v>4002215028256</v>
      </c>
      <c r="D139" s="225">
        <v>295000</v>
      </c>
      <c r="E139" s="225">
        <v>315000</v>
      </c>
      <c r="F139" s="225">
        <v>335000</v>
      </c>
      <c r="G139" s="225">
        <f t="shared" si="2"/>
        <v>945000</v>
      </c>
      <c r="H139" s="226"/>
    </row>
    <row r="140" spans="1:8" ht="15.75">
      <c r="A140" s="219">
        <v>131</v>
      </c>
      <c r="B140" s="224" t="s">
        <v>162</v>
      </c>
      <c r="C140" s="230">
        <v>4002215029548</v>
      </c>
      <c r="D140" s="225">
        <v>355000</v>
      </c>
      <c r="E140" s="225">
        <v>307500</v>
      </c>
      <c r="F140" s="225">
        <v>295000</v>
      </c>
      <c r="G140" s="225">
        <f t="shared" si="2"/>
        <v>957500</v>
      </c>
      <c r="H140" s="226"/>
    </row>
    <row r="141" spans="1:8" ht="15.75">
      <c r="A141" s="207">
        <v>132</v>
      </c>
      <c r="B141" s="224" t="s">
        <v>163</v>
      </c>
      <c r="C141" s="230">
        <v>4002215002949</v>
      </c>
      <c r="D141" s="225">
        <v>355000</v>
      </c>
      <c r="E141" s="225">
        <v>355000</v>
      </c>
      <c r="F141" s="225">
        <v>335000</v>
      </c>
      <c r="G141" s="225">
        <f t="shared" si="2"/>
        <v>1045000</v>
      </c>
      <c r="H141" s="226"/>
    </row>
    <row r="142" spans="1:8" ht="15.75">
      <c r="A142" s="207">
        <v>133</v>
      </c>
      <c r="B142" s="224" t="s">
        <v>164</v>
      </c>
      <c r="C142" s="230">
        <v>4002215002700</v>
      </c>
      <c r="D142" s="225">
        <v>335000</v>
      </c>
      <c r="E142" s="225">
        <v>315000</v>
      </c>
      <c r="F142" s="225">
        <v>295000</v>
      </c>
      <c r="G142" s="225">
        <f t="shared" si="2"/>
        <v>945000</v>
      </c>
      <c r="H142" s="226"/>
    </row>
    <row r="143" spans="1:8" ht="15.75">
      <c r="A143" s="207">
        <v>134</v>
      </c>
      <c r="B143" s="224" t="s">
        <v>49</v>
      </c>
      <c r="C143" s="230">
        <v>4002215003203</v>
      </c>
      <c r="D143" s="225">
        <v>342500</v>
      </c>
      <c r="E143" s="225">
        <v>267500</v>
      </c>
      <c r="F143" s="225">
        <v>342500</v>
      </c>
      <c r="G143" s="225">
        <f t="shared" si="2"/>
        <v>952500</v>
      </c>
      <c r="H143" s="226"/>
    </row>
    <row r="144" spans="1:8" ht="15.75">
      <c r="A144" s="219">
        <v>135</v>
      </c>
      <c r="B144" s="224" t="s">
        <v>165</v>
      </c>
      <c r="C144" s="230">
        <v>4002215002716</v>
      </c>
      <c r="D144" s="225">
        <v>295000</v>
      </c>
      <c r="E144" s="225">
        <v>327500</v>
      </c>
      <c r="F144" s="225">
        <v>335000</v>
      </c>
      <c r="G144" s="225">
        <f t="shared" si="2"/>
        <v>957500</v>
      </c>
      <c r="H144" s="226"/>
    </row>
    <row r="145" spans="1:8" ht="15.75">
      <c r="A145" s="207">
        <v>136</v>
      </c>
      <c r="B145" s="224" t="s">
        <v>166</v>
      </c>
      <c r="C145" s="230">
        <v>4002215003521</v>
      </c>
      <c r="D145" s="225">
        <v>355000</v>
      </c>
      <c r="E145" s="225">
        <v>307500</v>
      </c>
      <c r="F145" s="225">
        <v>255000</v>
      </c>
      <c r="G145" s="225">
        <f t="shared" si="2"/>
        <v>917500</v>
      </c>
      <c r="H145" s="226"/>
    </row>
    <row r="146" spans="1:8" ht="15.75">
      <c r="A146" s="219">
        <v>137</v>
      </c>
      <c r="B146" s="224" t="s">
        <v>167</v>
      </c>
      <c r="C146" s="230">
        <v>4002215003407</v>
      </c>
      <c r="D146" s="225">
        <v>335000</v>
      </c>
      <c r="E146" s="225">
        <v>327500</v>
      </c>
      <c r="F146" s="225">
        <v>382500</v>
      </c>
      <c r="G146" s="225">
        <f t="shared" si="2"/>
        <v>1045000</v>
      </c>
      <c r="H146" s="226"/>
    </row>
    <row r="147" spans="1:8" ht="15.75">
      <c r="A147" s="207">
        <v>138</v>
      </c>
      <c r="B147" s="224" t="s">
        <v>168</v>
      </c>
      <c r="C147" s="230">
        <v>4002215020970</v>
      </c>
      <c r="D147" s="225">
        <v>295000</v>
      </c>
      <c r="E147" s="225">
        <v>375000</v>
      </c>
      <c r="F147" s="225">
        <v>342500</v>
      </c>
      <c r="G147" s="225">
        <f t="shared" si="2"/>
        <v>1012500</v>
      </c>
      <c r="H147" s="226"/>
    </row>
    <row r="148" spans="1:8" ht="15.75">
      <c r="A148" s="219">
        <v>139</v>
      </c>
      <c r="B148" s="224" t="s">
        <v>169</v>
      </c>
      <c r="C148" s="230">
        <v>4002215003912</v>
      </c>
      <c r="D148" s="225">
        <v>342500</v>
      </c>
      <c r="E148" s="225">
        <v>255000</v>
      </c>
      <c r="F148" s="225">
        <v>327500</v>
      </c>
      <c r="G148" s="225">
        <f t="shared" si="2"/>
        <v>925000</v>
      </c>
      <c r="H148" s="226"/>
    </row>
    <row r="149" spans="1:8" ht="15.75">
      <c r="A149" s="207">
        <v>140</v>
      </c>
      <c r="B149" s="224" t="s">
        <v>170</v>
      </c>
      <c r="C149" s="230">
        <v>4002215002824</v>
      </c>
      <c r="D149" s="225">
        <v>307500</v>
      </c>
      <c r="E149" s="225">
        <v>275000</v>
      </c>
      <c r="F149" s="225">
        <v>247500</v>
      </c>
      <c r="G149" s="225">
        <f t="shared" si="2"/>
        <v>830000</v>
      </c>
      <c r="H149" s="226"/>
    </row>
    <row r="150" spans="1:8" ht="15.75">
      <c r="A150" s="219">
        <v>141</v>
      </c>
      <c r="B150" s="224" t="s">
        <v>171</v>
      </c>
      <c r="C150" s="230">
        <v>4002215003068</v>
      </c>
      <c r="D150" s="225">
        <v>255000</v>
      </c>
      <c r="E150" s="225">
        <v>227500</v>
      </c>
      <c r="F150" s="225">
        <v>255000</v>
      </c>
      <c r="G150" s="225">
        <f t="shared" si="2"/>
        <v>737500</v>
      </c>
      <c r="H150" s="226"/>
    </row>
    <row r="151" spans="1:8" ht="15.75">
      <c r="A151" s="207">
        <v>142</v>
      </c>
      <c r="B151" s="224" t="s">
        <v>172</v>
      </c>
      <c r="C151" s="230">
        <v>4002215003051</v>
      </c>
      <c r="D151" s="225">
        <v>255000</v>
      </c>
      <c r="E151" s="225">
        <v>227500</v>
      </c>
      <c r="F151" s="225">
        <v>295000</v>
      </c>
      <c r="G151" s="225">
        <f t="shared" si="2"/>
        <v>777500</v>
      </c>
      <c r="H151" s="226"/>
    </row>
    <row r="152" spans="1:8" ht="15.75">
      <c r="A152" s="219">
        <v>143</v>
      </c>
      <c r="B152" s="224" t="s">
        <v>173</v>
      </c>
      <c r="C152" s="230">
        <v>4002215003080</v>
      </c>
      <c r="D152" s="225">
        <v>255000</v>
      </c>
      <c r="E152" s="225">
        <v>267500</v>
      </c>
      <c r="F152" s="225">
        <v>255000</v>
      </c>
      <c r="G152" s="225">
        <f t="shared" si="2"/>
        <v>777500</v>
      </c>
      <c r="H152" s="226"/>
    </row>
    <row r="153" spans="1:8" ht="15.75">
      <c r="A153" s="207">
        <v>144</v>
      </c>
      <c r="B153" s="224" t="s">
        <v>174</v>
      </c>
      <c r="C153" s="230">
        <v>4002215029560</v>
      </c>
      <c r="D153" s="225">
        <v>255000</v>
      </c>
      <c r="E153" s="225">
        <v>267500</v>
      </c>
      <c r="F153" s="225">
        <v>255000</v>
      </c>
      <c r="G153" s="225">
        <f t="shared" si="2"/>
        <v>777500</v>
      </c>
      <c r="H153" s="226"/>
    </row>
    <row r="154" spans="1:8" ht="15.75">
      <c r="A154" s="219">
        <v>145</v>
      </c>
      <c r="B154" s="224" t="s">
        <v>175</v>
      </c>
      <c r="C154" s="230">
        <v>4002215003580</v>
      </c>
      <c r="D154" s="225">
        <v>307500</v>
      </c>
      <c r="E154" s="225">
        <v>267500</v>
      </c>
      <c r="F154" s="225">
        <v>80000</v>
      </c>
      <c r="G154" s="225">
        <f t="shared" si="2"/>
        <v>655000</v>
      </c>
      <c r="H154" s="226"/>
    </row>
    <row r="155" spans="1:8" ht="15.75">
      <c r="A155" s="207">
        <v>146</v>
      </c>
      <c r="B155" s="224" t="s">
        <v>176</v>
      </c>
      <c r="C155" s="230">
        <v>4002215003600</v>
      </c>
      <c r="D155" s="225">
        <v>295000</v>
      </c>
      <c r="E155" s="225">
        <v>275000</v>
      </c>
      <c r="F155" s="225">
        <v>295000</v>
      </c>
      <c r="G155" s="225">
        <f t="shared" si="2"/>
        <v>865000</v>
      </c>
      <c r="H155" s="226"/>
    </row>
    <row r="156" spans="1:8" ht="15.75">
      <c r="A156" s="219">
        <v>147</v>
      </c>
      <c r="B156" s="224" t="s">
        <v>177</v>
      </c>
      <c r="C156" s="230">
        <v>4002215003596</v>
      </c>
      <c r="D156" s="225">
        <v>302500</v>
      </c>
      <c r="E156" s="225">
        <v>227500</v>
      </c>
      <c r="F156" s="225">
        <v>342500</v>
      </c>
      <c r="G156" s="225">
        <f aca="true" t="shared" si="3" ref="G156:G171">D156+E156+F156</f>
        <v>872500</v>
      </c>
      <c r="H156" s="226"/>
    </row>
    <row r="157" spans="1:8" ht="15.75">
      <c r="A157" s="207">
        <v>148</v>
      </c>
      <c r="B157" s="224" t="s">
        <v>178</v>
      </c>
      <c r="C157" s="230">
        <v>4002215003617</v>
      </c>
      <c r="D157" s="225">
        <v>175000</v>
      </c>
      <c r="E157" s="225">
        <v>275000</v>
      </c>
      <c r="F157" s="225">
        <v>295000</v>
      </c>
      <c r="G157" s="225">
        <f t="shared" si="3"/>
        <v>745000</v>
      </c>
      <c r="H157" s="226"/>
    </row>
    <row r="158" spans="1:8" ht="15.75">
      <c r="A158" s="219">
        <v>149</v>
      </c>
      <c r="B158" s="224" t="s">
        <v>179</v>
      </c>
      <c r="C158" s="230">
        <v>4002215022250</v>
      </c>
      <c r="D158" s="225">
        <v>247500</v>
      </c>
      <c r="E158" s="225">
        <v>220000</v>
      </c>
      <c r="F158" s="225">
        <v>295000</v>
      </c>
      <c r="G158" s="225">
        <f t="shared" si="3"/>
        <v>762500</v>
      </c>
      <c r="H158" s="226"/>
    </row>
    <row r="159" spans="1:8" ht="15.75">
      <c r="A159" s="207">
        <v>150</v>
      </c>
      <c r="B159" s="224" t="s">
        <v>180</v>
      </c>
      <c r="C159" s="230">
        <v>4002215003176</v>
      </c>
      <c r="D159" s="225">
        <v>215000</v>
      </c>
      <c r="E159" s="225">
        <v>107500</v>
      </c>
      <c r="F159" s="225">
        <v>222500</v>
      </c>
      <c r="G159" s="225">
        <f t="shared" si="3"/>
        <v>545000</v>
      </c>
      <c r="H159" s="226"/>
    </row>
    <row r="160" spans="1:8" ht="15.75">
      <c r="A160" s="219">
        <v>151</v>
      </c>
      <c r="B160" s="224" t="s">
        <v>181</v>
      </c>
      <c r="C160" s="230">
        <v>4002215003160</v>
      </c>
      <c r="D160" s="225">
        <v>207500</v>
      </c>
      <c r="E160" s="225">
        <v>215000</v>
      </c>
      <c r="F160" s="225">
        <v>127500</v>
      </c>
      <c r="G160" s="225">
        <f t="shared" si="3"/>
        <v>550000</v>
      </c>
      <c r="H160" s="226"/>
    </row>
    <row r="161" spans="1:8" ht="15.75">
      <c r="A161" s="207">
        <v>152</v>
      </c>
      <c r="B161" s="224" t="s">
        <v>182</v>
      </c>
      <c r="C161" s="230">
        <v>4002215003022</v>
      </c>
      <c r="D161" s="225">
        <v>200000</v>
      </c>
      <c r="E161" s="225">
        <v>180000</v>
      </c>
      <c r="F161" s="225">
        <v>120000</v>
      </c>
      <c r="G161" s="225">
        <f t="shared" si="3"/>
        <v>500000</v>
      </c>
      <c r="H161" s="226"/>
    </row>
    <row r="162" spans="1:8" ht="15.75">
      <c r="A162" s="219">
        <v>153</v>
      </c>
      <c r="B162" s="224" t="s">
        <v>183</v>
      </c>
      <c r="C162" s="230">
        <v>4002215003862</v>
      </c>
      <c r="D162" s="225">
        <v>275000</v>
      </c>
      <c r="E162" s="225">
        <v>307500</v>
      </c>
      <c r="F162" s="225">
        <v>542500</v>
      </c>
      <c r="G162" s="225">
        <f t="shared" si="3"/>
        <v>1125000</v>
      </c>
      <c r="H162" s="226"/>
    </row>
    <row r="163" spans="1:8" ht="15.75">
      <c r="A163" s="207">
        <v>154</v>
      </c>
      <c r="B163" s="224" t="s">
        <v>184</v>
      </c>
      <c r="C163" s="230">
        <v>4002215028240</v>
      </c>
      <c r="D163" s="225">
        <v>215000</v>
      </c>
      <c r="E163" s="225">
        <v>227500</v>
      </c>
      <c r="F163" s="225">
        <v>127500</v>
      </c>
      <c r="G163" s="225">
        <f t="shared" si="3"/>
        <v>570000</v>
      </c>
      <c r="H163" s="226"/>
    </row>
    <row r="164" spans="1:8" ht="15.75">
      <c r="A164" s="219">
        <v>155</v>
      </c>
      <c r="B164" s="224" t="s">
        <v>185</v>
      </c>
      <c r="C164" s="230">
        <v>4002215028312</v>
      </c>
      <c r="D164" s="225">
        <v>215000</v>
      </c>
      <c r="E164" s="225">
        <v>227500</v>
      </c>
      <c r="F164" s="225">
        <v>167500</v>
      </c>
      <c r="G164" s="225">
        <f t="shared" si="3"/>
        <v>610000</v>
      </c>
      <c r="H164" s="226"/>
    </row>
    <row r="165" spans="1:8" ht="15.75">
      <c r="A165" s="207">
        <v>156</v>
      </c>
      <c r="B165" s="224" t="s">
        <v>186</v>
      </c>
      <c r="C165" s="230">
        <v>4002215003000</v>
      </c>
      <c r="D165" s="225">
        <v>160000</v>
      </c>
      <c r="E165" s="225">
        <v>180000</v>
      </c>
      <c r="F165" s="225">
        <v>247500</v>
      </c>
      <c r="G165" s="225">
        <f t="shared" si="3"/>
        <v>587500</v>
      </c>
      <c r="H165" s="226"/>
    </row>
    <row r="166" spans="1:8" ht="15.75">
      <c r="A166" s="219">
        <v>157</v>
      </c>
      <c r="B166" s="224" t="s">
        <v>187</v>
      </c>
      <c r="C166" s="230">
        <v>4002215003698</v>
      </c>
      <c r="D166" s="225">
        <v>207500</v>
      </c>
      <c r="E166" s="225">
        <v>195000</v>
      </c>
      <c r="F166" s="225">
        <v>95000</v>
      </c>
      <c r="G166" s="225">
        <f t="shared" si="3"/>
        <v>497500</v>
      </c>
      <c r="H166" s="226"/>
    </row>
    <row r="167" spans="1:8" ht="15.75">
      <c r="A167" s="207">
        <v>158</v>
      </c>
      <c r="B167" s="224" t="s">
        <v>188</v>
      </c>
      <c r="C167" s="230">
        <v>4002215003929</v>
      </c>
      <c r="D167" s="225">
        <v>227500</v>
      </c>
      <c r="E167" s="225">
        <v>180000</v>
      </c>
      <c r="F167" s="225">
        <v>160000</v>
      </c>
      <c r="G167" s="225">
        <f t="shared" si="3"/>
        <v>567500</v>
      </c>
      <c r="H167" s="226"/>
    </row>
    <row r="168" spans="1:8" ht="15.75">
      <c r="A168" s="219">
        <v>159</v>
      </c>
      <c r="B168" s="224" t="s">
        <v>189</v>
      </c>
      <c r="C168" s="230">
        <v>4002215003652</v>
      </c>
      <c r="D168" s="225">
        <v>215000</v>
      </c>
      <c r="E168" s="225">
        <v>127500</v>
      </c>
      <c r="F168" s="225">
        <v>175000</v>
      </c>
      <c r="G168" s="225">
        <f t="shared" si="3"/>
        <v>517500</v>
      </c>
      <c r="H168" s="226"/>
    </row>
    <row r="169" spans="1:8" ht="15.75">
      <c r="A169" s="207">
        <v>160</v>
      </c>
      <c r="B169" s="224" t="s">
        <v>190</v>
      </c>
      <c r="C169" s="230">
        <v>4002215003675</v>
      </c>
      <c r="D169" s="225">
        <v>182500</v>
      </c>
      <c r="E169" s="225">
        <v>160000</v>
      </c>
      <c r="F169" s="225">
        <v>167500</v>
      </c>
      <c r="G169" s="225">
        <f t="shared" si="3"/>
        <v>510000</v>
      </c>
      <c r="H169" s="226"/>
    </row>
    <row r="170" spans="1:8" ht="15.75">
      <c r="A170" s="219">
        <v>161</v>
      </c>
      <c r="B170" s="224" t="s">
        <v>191</v>
      </c>
      <c r="C170" s="230">
        <v>4002215003702</v>
      </c>
      <c r="D170" s="225">
        <v>160000</v>
      </c>
      <c r="E170" s="225">
        <v>242500</v>
      </c>
      <c r="F170" s="225">
        <v>207500</v>
      </c>
      <c r="G170" s="225">
        <f t="shared" si="3"/>
        <v>610000</v>
      </c>
      <c r="H170" s="226"/>
    </row>
    <row r="171" spans="1:8" ht="16.5" thickBot="1">
      <c r="A171" s="207">
        <v>162</v>
      </c>
      <c r="B171" s="227" t="s">
        <v>192</v>
      </c>
      <c r="C171" s="230">
        <v>4002215028370</v>
      </c>
      <c r="D171" s="228">
        <v>175000</v>
      </c>
      <c r="E171" s="228">
        <v>180000</v>
      </c>
      <c r="F171" s="228">
        <v>255000</v>
      </c>
      <c r="G171" s="228">
        <f t="shared" si="3"/>
        <v>610000</v>
      </c>
      <c r="H171" s="229"/>
    </row>
    <row r="172" spans="1:8" ht="16.5" thickBot="1">
      <c r="A172" s="208">
        <f>A171</f>
        <v>162</v>
      </c>
      <c r="B172" s="209" t="s">
        <v>9</v>
      </c>
      <c r="C172" s="210"/>
      <c r="D172" s="211">
        <f>SUM(D10:D171)</f>
        <v>57094100</v>
      </c>
      <c r="E172" s="211">
        <f>SUM(E10:E171)</f>
        <v>54940000</v>
      </c>
      <c r="F172" s="211">
        <f>SUM(F10:F171)</f>
        <v>56072200</v>
      </c>
      <c r="G172" s="211">
        <f>SUM(G10:G171)</f>
        <v>168106300</v>
      </c>
      <c r="H172" s="212"/>
    </row>
    <row r="173" ht="16.5" thickTop="1"/>
    <row r="174" spans="1:8" ht="19.5">
      <c r="A174" s="213"/>
      <c r="B174" s="9"/>
      <c r="C174" s="344" t="s">
        <v>207</v>
      </c>
      <c r="D174" s="344"/>
      <c r="E174" s="344"/>
      <c r="F174" s="344"/>
      <c r="G174" s="344"/>
      <c r="H174" s="344"/>
    </row>
    <row r="175" spans="1:8" ht="19.5">
      <c r="A175" s="345" t="s">
        <v>213</v>
      </c>
      <c r="B175" s="345"/>
      <c r="C175" s="345" t="s">
        <v>32</v>
      </c>
      <c r="D175" s="345"/>
      <c r="E175" s="345"/>
      <c r="F175" s="345"/>
      <c r="G175" s="345"/>
      <c r="H175" s="345"/>
    </row>
    <row r="176" spans="1:8" ht="19.5">
      <c r="A176" s="213"/>
      <c r="B176" s="9"/>
      <c r="C176" s="214"/>
      <c r="D176" s="216"/>
      <c r="E176" s="217"/>
      <c r="F176" s="216"/>
      <c r="G176" s="9"/>
      <c r="H176" s="9"/>
    </row>
    <row r="179" ht="15.75">
      <c r="F179" s="7"/>
    </row>
    <row r="180" ht="15.75">
      <c r="C180" s="313">
        <f>G172+ATMT4!I159+ATMT5!I162+ATMT6!I163</f>
        <v>335610600</v>
      </c>
    </row>
  </sheetData>
  <sheetProtection/>
  <mergeCells count="7">
    <mergeCell ref="C175:H175"/>
    <mergeCell ref="A175:B175"/>
    <mergeCell ref="A1:C1"/>
    <mergeCell ref="A2:C2"/>
    <mergeCell ref="A4:H4"/>
    <mergeCell ref="A6:H6"/>
    <mergeCell ref="C174:H174"/>
  </mergeCells>
  <printOptions/>
  <pageMargins left="0.39" right="0.46" top="0.35" bottom="0.36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hp</cp:lastModifiedBy>
  <cp:lastPrinted>2015-10-06T01:13:35Z</cp:lastPrinted>
  <dcterms:created xsi:type="dcterms:W3CDTF">2012-02-03T08:46:08Z</dcterms:created>
  <dcterms:modified xsi:type="dcterms:W3CDTF">2015-10-08T07:10:34Z</dcterms:modified>
  <cp:category/>
  <cp:version/>
  <cp:contentType/>
  <cp:contentStatus/>
</cp:coreProperties>
</file>